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gotoh/Desktop/注文書/"/>
    </mc:Choice>
  </mc:AlternateContent>
  <xr:revisionPtr revIDLastSave="0" documentId="13_ncr:1_{B302B27E-75B6-2444-B054-4B22BF28090B}" xr6:coauthVersionLast="47" xr6:coauthVersionMax="47" xr10:uidLastSave="{00000000-0000-0000-0000-000000000000}"/>
  <bookViews>
    <workbookView xWindow="400" yWindow="520" windowWidth="25600" windowHeight="19320" tabRatio="462" xr2:uid="{00000000-000D-0000-FFFF-FFFF00000000}"/>
  </bookViews>
  <sheets>
    <sheet name="枠組足場" sheetId="4" r:id="rId1"/>
  </sheets>
  <definedNames>
    <definedName name="_xlnm._FilterDatabase" localSheetId="0" hidden="1">枠組足場!$X$5:$AA$10</definedName>
    <definedName name="_xlnm.Print_Area" localSheetId="0">枠組足場!$A$1:$AE$86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AD2" i="4" l="1"/>
  <c r="AA1" i="4"/>
  <c r="W45" i="4"/>
  <c r="A19" i="4"/>
  <c r="A20" i="4"/>
  <c r="A21" i="4"/>
  <c r="A22" i="4"/>
  <c r="A23" i="4"/>
  <c r="A24" i="4"/>
  <c r="A25" i="4"/>
  <c r="A26" i="4"/>
  <c r="A27" i="4"/>
  <c r="A18" i="4"/>
  <c r="J18" i="4"/>
  <c r="H65" i="4" l="1"/>
  <c r="H66" i="4"/>
  <c r="H67" i="4"/>
  <c r="H68" i="4"/>
  <c r="J34" i="4"/>
  <c r="M34" i="4" s="1"/>
  <c r="J35" i="4"/>
  <c r="M35" i="4" s="1"/>
  <c r="J36" i="4"/>
  <c r="M36" i="4" s="1"/>
  <c r="J37" i="4"/>
  <c r="M37" i="4" s="1"/>
  <c r="AA3" i="4"/>
  <c r="J60" i="4"/>
  <c r="M60" i="4" s="1"/>
  <c r="L159" i="4"/>
  <c r="Z15" i="4" s="1"/>
  <c r="AC15" i="4" s="1"/>
  <c r="L156" i="4"/>
  <c r="L157" i="4"/>
  <c r="Z14" i="4" s="1"/>
  <c r="AC14" i="4" s="1"/>
  <c r="L154" i="4"/>
  <c r="Z13" i="4" s="1"/>
  <c r="R44" i="4"/>
  <c r="J46" i="4"/>
  <c r="M46" i="4" s="1"/>
  <c r="L152" i="4"/>
  <c r="J78" i="4" s="1"/>
  <c r="M78" i="4" s="1"/>
  <c r="J68" i="4"/>
  <c r="M68" i="4" s="1"/>
  <c r="J67" i="4"/>
  <c r="M67" i="4" s="1"/>
  <c r="J66" i="4"/>
  <c r="M66" i="4" s="1"/>
  <c r="J65" i="4"/>
  <c r="M65" i="4" s="1"/>
  <c r="J61" i="4"/>
  <c r="M61" i="4" s="1"/>
  <c r="Z44" i="4"/>
  <c r="AC44" i="4" s="1"/>
  <c r="W44" i="4"/>
  <c r="R45" i="4"/>
  <c r="Z45" i="4"/>
  <c r="AC45" i="4" s="1"/>
  <c r="L107" i="4"/>
  <c r="M18" i="4" s="1"/>
  <c r="J64" i="4"/>
  <c r="M64" i="4" s="1"/>
  <c r="L144" i="4"/>
  <c r="L143" i="4"/>
  <c r="L131" i="4"/>
  <c r="L108" i="4"/>
  <c r="J19" i="4" s="1"/>
  <c r="M19" i="4" s="1"/>
  <c r="L114" i="4"/>
  <c r="L127" i="4"/>
  <c r="J26" i="4" s="1"/>
  <c r="M26" i="4" s="1"/>
  <c r="L111" i="4"/>
  <c r="L124" i="4"/>
  <c r="J23" i="4" s="1"/>
  <c r="M23" i="4" s="1"/>
  <c r="L123" i="4"/>
  <c r="L122" i="4"/>
  <c r="J22" i="4" s="1"/>
  <c r="M22" i="4" s="1"/>
  <c r="L117" i="4"/>
  <c r="J21" i="4" s="1"/>
  <c r="M21" i="4" s="1"/>
  <c r="L132" i="4"/>
  <c r="J25" i="4" s="1"/>
  <c r="M25" i="4" s="1"/>
  <c r="L116" i="4"/>
  <c r="AC26" i="4"/>
  <c r="AC25" i="4"/>
  <c r="Z43" i="4"/>
  <c r="AC43" i="4" s="1"/>
  <c r="Z42" i="4"/>
  <c r="AC42" i="4" s="1"/>
  <c r="Z39" i="4"/>
  <c r="AC39" i="4" s="1"/>
  <c r="Z38" i="4"/>
  <c r="AC38" i="4" s="1"/>
  <c r="Z37" i="4"/>
  <c r="AC37" i="4" s="1"/>
  <c r="Z35" i="4"/>
  <c r="AC35" i="4" s="1"/>
  <c r="AC78" i="4"/>
  <c r="AC77" i="4"/>
  <c r="AC76" i="4"/>
  <c r="AC47" i="4"/>
  <c r="AC46" i="4"/>
  <c r="Z41" i="4"/>
  <c r="AC41" i="4" s="1"/>
  <c r="Z40" i="4"/>
  <c r="AC40" i="4" s="1"/>
  <c r="Z36" i="4"/>
  <c r="AC36" i="4" s="1"/>
  <c r="Z34" i="4"/>
  <c r="AC34" i="4" s="1"/>
  <c r="Z33" i="4"/>
  <c r="AC33" i="4" s="1"/>
  <c r="Z32" i="4"/>
  <c r="AC32" i="4" s="1"/>
  <c r="Z31" i="4"/>
  <c r="AC31" i="4" s="1"/>
  <c r="Z30" i="4"/>
  <c r="AC30" i="4" s="1"/>
  <c r="Z29" i="4"/>
  <c r="AC29" i="4" s="1"/>
  <c r="Z28" i="4"/>
  <c r="AC28" i="4" s="1"/>
  <c r="AC27" i="4"/>
  <c r="AC24" i="4"/>
  <c r="AC23" i="4"/>
  <c r="AC22" i="4"/>
  <c r="AC21" i="4"/>
  <c r="AC20" i="4"/>
  <c r="AC19" i="4"/>
  <c r="AC18" i="4"/>
  <c r="AC17" i="4"/>
  <c r="AC16" i="4"/>
  <c r="L158" i="4"/>
  <c r="L153" i="4"/>
  <c r="J79" i="4" s="1"/>
  <c r="M79" i="4" s="1"/>
  <c r="L151" i="4"/>
  <c r="J77" i="4" s="1"/>
  <c r="M77" i="4" s="1"/>
  <c r="L150" i="4"/>
  <c r="J76" i="4" s="1"/>
  <c r="M76" i="4" s="1"/>
  <c r="L149" i="4"/>
  <c r="J75" i="4" s="1"/>
  <c r="M75" i="4" s="1"/>
  <c r="M74" i="4"/>
  <c r="M73" i="4"/>
  <c r="M72" i="4"/>
  <c r="M71" i="4"/>
  <c r="M70" i="4"/>
  <c r="M69" i="4"/>
  <c r="M63" i="4"/>
  <c r="M62" i="4"/>
  <c r="J59" i="4"/>
  <c r="M59" i="4" s="1"/>
  <c r="M58" i="4"/>
  <c r="J57" i="4"/>
  <c r="M57" i="4" s="1"/>
  <c r="M56" i="4"/>
  <c r="J55" i="4"/>
  <c r="M55" i="4" s="1"/>
  <c r="J54" i="4"/>
  <c r="M54" i="4" s="1"/>
  <c r="L146" i="4"/>
  <c r="J52" i="4" s="1"/>
  <c r="M52" i="4" s="1"/>
  <c r="L140" i="4"/>
  <c r="L139" i="4"/>
  <c r="J53" i="4" s="1"/>
  <c r="M53" i="4" s="1"/>
  <c r="L137" i="4"/>
  <c r="M51" i="4"/>
  <c r="M50" i="4"/>
  <c r="M49" i="4"/>
  <c r="M48" i="4"/>
  <c r="M47" i="4"/>
  <c r="J45" i="4"/>
  <c r="M45" i="4" s="1"/>
  <c r="J44" i="4"/>
  <c r="M44" i="4" s="1"/>
  <c r="J43" i="4"/>
  <c r="M43" i="4" s="1"/>
  <c r="M42" i="4"/>
  <c r="M41" i="4"/>
  <c r="M40" i="4"/>
  <c r="M39" i="4"/>
  <c r="M38" i="4"/>
  <c r="M33" i="4"/>
  <c r="M32" i="4"/>
  <c r="M31" i="4"/>
  <c r="M30" i="4"/>
  <c r="M29" i="4"/>
  <c r="J28" i="4"/>
  <c r="M28" i="4" s="1"/>
  <c r="L112" i="4"/>
  <c r="L129" i="4"/>
  <c r="J27" i="4" s="1"/>
  <c r="M27" i="4" s="1"/>
  <c r="L110" i="4"/>
  <c r="L120" i="4"/>
  <c r="M17" i="4"/>
  <c r="M16" i="4"/>
  <c r="M15" i="4"/>
  <c r="AC79" i="4"/>
  <c r="L155" i="4"/>
  <c r="M13" i="4"/>
  <c r="M14" i="4"/>
  <c r="L138" i="4"/>
  <c r="F55" i="4"/>
  <c r="F57" i="4"/>
  <c r="F54" i="4"/>
  <c r="L109" i="4"/>
  <c r="L148" i="4"/>
  <c r="L147" i="4"/>
  <c r="L145" i="4"/>
  <c r="L142" i="4"/>
  <c r="L141" i="4"/>
  <c r="L136" i="4"/>
  <c r="L135" i="4"/>
  <c r="L134" i="4"/>
  <c r="L133" i="4"/>
  <c r="L130" i="4"/>
  <c r="L128" i="4"/>
  <c r="L126" i="4"/>
  <c r="L125" i="4"/>
  <c r="L119" i="4"/>
  <c r="L118" i="4"/>
  <c r="J20" i="4" s="1"/>
  <c r="M20" i="4" s="1"/>
  <c r="L115" i="4"/>
  <c r="L113" i="4"/>
  <c r="J24" i="4" l="1"/>
  <c r="M24" i="4" s="1"/>
  <c r="L80" i="4" s="1"/>
  <c r="AC13" i="4"/>
  <c r="AB80" i="4" s="1"/>
  <c r="AA8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株式会社 KKL 技術課</author>
  </authors>
  <commentList>
    <comment ref="W9" authorId="0" shapeId="0" xr:uid="{625034A6-4DC4-4C4B-8393-43C7CD2F1E27}">
      <text>
        <r>
          <rPr>
            <b/>
            <sz val="10"/>
            <color rgb="FF000000"/>
            <rFont val="Yu Gothic UI"/>
          </rPr>
          <t>希望する車種を選択してください。</t>
        </r>
        <r>
          <rPr>
            <b/>
            <sz val="10"/>
            <color rgb="FF000000"/>
            <rFont val="Yu Gothic UI"/>
          </rPr>
          <t xml:space="preserve">
</t>
        </r>
        <r>
          <rPr>
            <b/>
            <sz val="10"/>
            <color rgb="FF000000"/>
            <rFont val="Yu Gothic UI"/>
          </rPr>
          <t>ガサにより希望車種にならない場合があります。</t>
        </r>
      </text>
    </comment>
    <comment ref="AA9" authorId="0" shapeId="0" xr:uid="{00768C6E-E104-0742-9FA5-8ED92A8FDD11}">
      <text>
        <r>
          <rPr>
            <b/>
            <sz val="10"/>
            <color indexed="8"/>
            <rFont val="Yu Gothic UI"/>
            <family val="3"/>
            <charset val="1"/>
          </rPr>
          <t>台数を記入してください。</t>
        </r>
      </text>
    </comment>
    <comment ref="W10" authorId="0" shapeId="0" xr:uid="{54FAEC56-9F4C-BF4F-BED3-457EB8B5EB38}">
      <text>
        <r>
          <rPr>
            <b/>
            <sz val="10"/>
            <color rgb="FF000000"/>
            <rFont val="Yu Gothic UI"/>
          </rPr>
          <t>この車で引取をする場合には、この欄を「あり」にしてください。</t>
        </r>
        <r>
          <rPr>
            <b/>
            <sz val="10"/>
            <color rgb="FF000000"/>
            <rFont val="Yu Gothic UI"/>
          </rPr>
          <t xml:space="preserve">
</t>
        </r>
        <r>
          <rPr>
            <b/>
            <sz val="10"/>
            <color rgb="FF000000"/>
            <rFont val="Yu Gothic UI"/>
          </rPr>
          <t>また、そのガサや内容が分かれば右欄に記入してください。</t>
        </r>
      </text>
    </comment>
    <comment ref="R13" authorId="1" shapeId="0" xr:uid="{00000000-0006-0000-0000-000001000000}">
      <text>
        <r>
          <rPr>
            <sz val="10"/>
            <color rgb="FF000000"/>
            <rFont val="ＭＳ Ｐゴシック"/>
            <family val="2"/>
            <charset val="128"/>
          </rPr>
          <t>先端カプラー（単クランプ）の有無を指定してください。</t>
        </r>
        <r>
          <rPr>
            <sz val="10"/>
            <color rgb="FF000000"/>
            <rFont val="ＭＳ Ｐゴシック"/>
            <family val="2"/>
            <charset val="128"/>
          </rPr>
          <t xml:space="preserve">
</t>
        </r>
      </text>
    </comment>
    <comment ref="I17" authorId="1" shapeId="0" xr:uid="{00000000-0006-0000-0000-000002000000}">
      <text>
        <r>
          <rPr>
            <sz val="10"/>
            <color rgb="FF000000"/>
            <rFont val="ＭＳ Ｐゴシック"/>
            <family val="2"/>
            <charset val="128"/>
          </rPr>
          <t>400</t>
        </r>
        <r>
          <rPr>
            <sz val="10"/>
            <color rgb="FF000000"/>
            <rFont val="ＭＳ Ｐゴシック"/>
            <family val="2"/>
            <charset val="128"/>
          </rPr>
          <t>巾の布板は</t>
        </r>
        <r>
          <rPr>
            <sz val="10"/>
            <color rgb="FF000000"/>
            <rFont val="ＭＳ Ｐゴシック"/>
            <family val="2"/>
            <charset val="128"/>
          </rPr>
          <t>W-4018K</t>
        </r>
        <r>
          <rPr>
            <sz val="10"/>
            <color rgb="FF000000"/>
            <rFont val="ＭＳ Ｐゴシック"/>
            <family val="2"/>
            <charset val="128"/>
          </rPr>
          <t>（</t>
        </r>
        <r>
          <rPr>
            <sz val="10"/>
            <color rgb="FF000000"/>
            <rFont val="ＭＳ Ｐゴシック"/>
            <family val="2"/>
            <charset val="128"/>
          </rPr>
          <t>1829</t>
        </r>
        <r>
          <rPr>
            <sz val="10"/>
            <color rgb="FF000000"/>
            <rFont val="ＭＳ Ｐゴシック"/>
            <family val="2"/>
            <charset val="128"/>
          </rPr>
          <t>スパン）と</t>
        </r>
        <r>
          <rPr>
            <sz val="10"/>
            <color rgb="FF000000"/>
            <rFont val="ＭＳ Ｐゴシック"/>
            <family val="2"/>
            <charset val="128"/>
          </rPr>
          <t>W-4018</t>
        </r>
        <r>
          <rPr>
            <sz val="10"/>
            <color rgb="FF000000"/>
            <rFont val="ＭＳ Ｐゴシック"/>
            <family val="2"/>
            <charset val="128"/>
          </rPr>
          <t>内爪のみが使用可能です。</t>
        </r>
        <r>
          <rPr>
            <sz val="10"/>
            <color rgb="FF000000"/>
            <rFont val="ＭＳ Ｐゴシック"/>
            <family val="2"/>
            <charset val="128"/>
          </rPr>
          <t xml:space="preserve">
</t>
        </r>
        <r>
          <rPr>
            <sz val="10"/>
            <color rgb="FF000000"/>
            <rFont val="ＭＳ Ｐゴシック"/>
            <family val="2"/>
            <charset val="128"/>
          </rPr>
          <t>他のスパンの場合は</t>
        </r>
        <r>
          <rPr>
            <sz val="10"/>
            <color rgb="FF000000"/>
            <rFont val="ＭＳ Ｐゴシック"/>
            <family val="2"/>
            <charset val="128"/>
          </rPr>
          <t>240</t>
        </r>
        <r>
          <rPr>
            <sz val="10"/>
            <color rgb="FF000000"/>
            <rFont val="ＭＳ Ｐゴシック"/>
            <family val="2"/>
            <charset val="128"/>
          </rPr>
          <t>巾の布板をご利用下さい。</t>
        </r>
        <r>
          <rPr>
            <sz val="10"/>
            <color rgb="FF000000"/>
            <rFont val="ＭＳ Ｐゴシック"/>
            <family val="2"/>
            <charset val="128"/>
          </rPr>
          <t xml:space="preserve">
</t>
        </r>
      </text>
    </comment>
    <comment ref="I28" authorId="1" shapeId="0" xr:uid="{00000000-0006-0000-0000-000003000000}">
      <text>
        <r>
          <rPr>
            <sz val="10"/>
            <color rgb="FF000000"/>
            <rFont val="ＭＳ Ｐゴシック"/>
            <family val="2"/>
            <charset val="128"/>
          </rPr>
          <t>連結ピンを取り付けしていない枠の場合は、</t>
        </r>
        <r>
          <rPr>
            <sz val="10"/>
            <color rgb="FF000000"/>
            <rFont val="ＭＳ Ｐゴシック"/>
            <family val="2"/>
            <charset val="128"/>
          </rPr>
          <t>A-20B</t>
        </r>
        <r>
          <rPr>
            <sz val="10"/>
            <color rgb="FF000000"/>
            <rFont val="ＭＳ Ｐゴシック"/>
            <family val="2"/>
            <charset val="128"/>
          </rPr>
          <t>を単品にて別途ご利用下さい。</t>
        </r>
        <r>
          <rPr>
            <sz val="10"/>
            <color rgb="FF000000"/>
            <rFont val="ＭＳ Ｐゴシック"/>
            <family val="2"/>
            <charset val="128"/>
          </rPr>
          <t xml:space="preserve">
</t>
        </r>
        <r>
          <rPr>
            <sz val="10"/>
            <color rgb="FF000000"/>
            <rFont val="ＭＳ Ｐゴシック"/>
            <family val="2"/>
            <charset val="128"/>
          </rPr>
          <t>その場合にはアームロックを併用して下さい。</t>
        </r>
        <r>
          <rPr>
            <sz val="10"/>
            <color rgb="FF000000"/>
            <rFont val="ＭＳ Ｐゴシック"/>
            <family val="2"/>
            <charset val="128"/>
          </rPr>
          <t xml:space="preserve">
</t>
        </r>
        <r>
          <rPr>
            <sz val="10"/>
            <color rgb="FF000000"/>
            <rFont val="ＭＳ Ｐゴシック"/>
            <family val="2"/>
            <charset val="128"/>
          </rPr>
          <t xml:space="preserve">
</t>
        </r>
      </text>
    </comment>
    <comment ref="Y28" authorId="1" shapeId="0" xr:uid="{00000000-0006-0000-0000-000004000000}">
      <text>
        <r>
          <rPr>
            <sz val="10"/>
            <color indexed="81"/>
            <rFont val="ＭＳ Ｐゴシック"/>
            <family val="3"/>
            <charset val="128"/>
          </rPr>
          <t xml:space="preserve">バタパイプは0.6ｍから6.0ｍまで取り扱ってます。
</t>
        </r>
      </text>
    </comment>
    <comment ref="Y35" authorId="1" shapeId="0" xr:uid="{00000000-0006-0000-0000-000007000000}">
      <text>
        <r>
          <rPr>
            <sz val="10"/>
            <color rgb="FF000000"/>
            <rFont val="ＭＳ Ｐゴシック"/>
            <family val="2"/>
            <charset val="128"/>
          </rPr>
          <t>表の「長さ」の部分にご希望の長さを入力して下さい。</t>
        </r>
        <r>
          <rPr>
            <sz val="10"/>
            <color rgb="FF000000"/>
            <rFont val="ＭＳ Ｐゴシック"/>
            <family val="2"/>
            <charset val="128"/>
          </rPr>
          <t xml:space="preserve">
</t>
        </r>
        <r>
          <rPr>
            <sz val="10"/>
            <color rgb="FF000000"/>
            <rFont val="ＭＳ Ｐゴシック"/>
            <family val="2"/>
            <charset val="128"/>
          </rPr>
          <t xml:space="preserve">
</t>
        </r>
      </text>
    </comment>
    <comment ref="Y37" authorId="1" shapeId="0" xr:uid="{00000000-0006-0000-0000-00000A000000}">
      <text>
        <r>
          <rPr>
            <sz val="10"/>
            <color indexed="81"/>
            <rFont val="ＭＳ Ｐゴシック"/>
            <family val="3"/>
            <charset val="128"/>
          </rPr>
          <t xml:space="preserve">ピン付パイプは2.0m〜6.0ｍがございます。（0.5ｍ刻み）1.5m以下はありません。
</t>
        </r>
      </text>
    </comment>
    <comment ref="Y42" authorId="1" shapeId="0" xr:uid="{00000000-0006-0000-0000-00000B000000}">
      <text>
        <r>
          <rPr>
            <sz val="10"/>
            <color rgb="FF000000"/>
            <rFont val="ＭＳ Ｐゴシック"/>
            <family val="2"/>
            <charset val="128"/>
          </rPr>
          <t>表の「長さ」の部分にご希望の長さを入力して下さい。</t>
        </r>
        <r>
          <rPr>
            <sz val="10"/>
            <color rgb="FF000000"/>
            <rFont val="ＭＳ Ｐゴシック"/>
            <family val="2"/>
            <charset val="128"/>
          </rPr>
          <t xml:space="preserve">
</t>
        </r>
        <r>
          <rPr>
            <sz val="10"/>
            <color rgb="FF000000"/>
            <rFont val="ＭＳ Ｐゴシック"/>
            <family val="2"/>
            <charset val="128"/>
          </rPr>
          <t xml:space="preserve">
</t>
        </r>
      </text>
    </comment>
    <comment ref="I75" authorId="1" shapeId="0" xr:uid="{00000000-0006-0000-0000-000015000000}">
      <text>
        <r>
          <rPr>
            <sz val="10"/>
            <color rgb="FF000000"/>
            <rFont val="ＭＳ Ｐゴシック"/>
            <family val="2"/>
            <charset val="128"/>
          </rPr>
          <t>下さん用手すりとしてご使用の場合は</t>
        </r>
        <r>
          <rPr>
            <sz val="10"/>
            <color rgb="FF000000"/>
            <rFont val="ＭＳ Ｐゴシック"/>
            <family val="2"/>
            <charset val="128"/>
          </rPr>
          <t>A-31P</t>
        </r>
        <r>
          <rPr>
            <sz val="10"/>
            <color rgb="FF000000"/>
            <rFont val="ＭＳ Ｐゴシック"/>
            <family val="2"/>
            <charset val="128"/>
          </rPr>
          <t>等をご使用下さい。</t>
        </r>
        <r>
          <rPr>
            <sz val="10"/>
            <color rgb="FF000000"/>
            <rFont val="ＭＳ Ｐゴシック"/>
            <family val="2"/>
            <charset val="128"/>
          </rPr>
          <t xml:space="preserve">
</t>
        </r>
        <r>
          <rPr>
            <sz val="10"/>
            <color rgb="FF000000"/>
            <rFont val="ＭＳ Ｐゴシック"/>
            <family val="2"/>
            <charset val="128"/>
          </rPr>
          <t xml:space="preserve">
</t>
        </r>
      </text>
    </comment>
    <comment ref="I76" authorId="1" shapeId="0" xr:uid="{00000000-0006-0000-0000-000016000000}">
      <text>
        <r>
          <rPr>
            <sz val="10"/>
            <color rgb="FF000000"/>
            <rFont val="ＭＳ Ｐゴシック"/>
            <family val="2"/>
            <charset val="128"/>
          </rPr>
          <t>下さん用手すりとしてご使用の場合は</t>
        </r>
        <r>
          <rPr>
            <sz val="10"/>
            <color rgb="FF000000"/>
            <rFont val="ＭＳ Ｐゴシック"/>
            <family val="2"/>
            <charset val="128"/>
          </rPr>
          <t>A-31P</t>
        </r>
        <r>
          <rPr>
            <sz val="10"/>
            <color rgb="FF000000"/>
            <rFont val="ＭＳ Ｐゴシック"/>
            <family val="2"/>
            <charset val="128"/>
          </rPr>
          <t>等をご使用下さい。</t>
        </r>
        <r>
          <rPr>
            <sz val="10"/>
            <color rgb="FF000000"/>
            <rFont val="ＭＳ Ｐゴシック"/>
            <family val="2"/>
            <charset val="128"/>
          </rPr>
          <t xml:space="preserve">
</t>
        </r>
        <r>
          <rPr>
            <sz val="10"/>
            <color rgb="FF000000"/>
            <rFont val="ＭＳ Ｐゴシック"/>
            <family val="2"/>
            <charset val="128"/>
          </rPr>
          <t xml:space="preserve">
</t>
        </r>
      </text>
    </comment>
    <comment ref="I77" authorId="1" shapeId="0" xr:uid="{00000000-0006-0000-0000-000017000000}">
      <text>
        <r>
          <rPr>
            <sz val="10"/>
            <color indexed="81"/>
            <rFont val="ＭＳ Ｐゴシック"/>
            <family val="3"/>
            <charset val="128"/>
          </rPr>
          <t xml:space="preserve">下さん用手すりとしてご使用の場合はA-31P等をご使用下さい。
</t>
        </r>
      </text>
    </comment>
    <comment ref="I78" authorId="1" shapeId="0" xr:uid="{00000000-0006-0000-0000-000018000000}">
      <text>
        <r>
          <rPr>
            <sz val="10"/>
            <color indexed="81"/>
            <rFont val="ＭＳ Ｐゴシック"/>
            <family val="3"/>
            <charset val="128"/>
          </rPr>
          <t xml:space="preserve">下さん用手すりとしてご使用の場合はA-31P等をご使用下さい。
</t>
        </r>
      </text>
    </comment>
    <comment ref="I79" authorId="1" shapeId="0" xr:uid="{00000000-0006-0000-0000-000019000000}">
      <text>
        <r>
          <rPr>
            <sz val="10"/>
            <color rgb="FF000000"/>
            <rFont val="ＭＳ Ｐゴシック"/>
            <family val="2"/>
            <charset val="128"/>
          </rPr>
          <t>下さん用手すりとしてご使用の場合は</t>
        </r>
        <r>
          <rPr>
            <sz val="10"/>
            <color rgb="FF000000"/>
            <rFont val="ＭＳ Ｐゴシック"/>
            <family val="2"/>
            <charset val="128"/>
          </rPr>
          <t>A-31P</t>
        </r>
        <r>
          <rPr>
            <sz val="10"/>
            <color rgb="FF000000"/>
            <rFont val="ＭＳ Ｐゴシック"/>
            <family val="2"/>
            <charset val="128"/>
          </rPr>
          <t>等をご使用下さい。</t>
        </r>
        <r>
          <rPr>
            <sz val="10"/>
            <color rgb="FF000000"/>
            <rFont val="ＭＳ Ｐゴシック"/>
            <family val="2"/>
            <charset val="128"/>
          </rPr>
          <t xml:space="preserve">
</t>
        </r>
        <r>
          <rPr>
            <sz val="10"/>
            <color rgb="FF000000"/>
            <rFont val="ＭＳ Ｐゴシック"/>
            <family val="2"/>
            <charset val="128"/>
          </rPr>
          <t xml:space="preserve">
</t>
        </r>
      </text>
    </comment>
  </commentList>
</comments>
</file>

<file path=xl/sharedStrings.xml><?xml version="1.0" encoding="utf-8"?>
<sst xmlns="http://schemas.openxmlformats.org/spreadsheetml/2006/main" count="927" uniqueCount="468">
  <si>
    <t>4t u</t>
    <phoneticPr fontId="2"/>
  </si>
  <si>
    <t>7t u</t>
    <phoneticPr fontId="2"/>
  </si>
  <si>
    <t>NKB-1000 (750 〜1000）先端カプラ付</t>
    <rPh sb="25" eb="26">
      <t>ツキ</t>
    </rPh>
    <phoneticPr fontId="20"/>
  </si>
  <si>
    <t>時</t>
    <phoneticPr fontId="20"/>
  </si>
  <si>
    <t>K-45AL</t>
  </si>
  <si>
    <t>階段手摺</t>
  </si>
  <si>
    <t>KR</t>
  </si>
  <si>
    <t>直線ジョイント</t>
    <rPh sb="0" eb="2">
      <t>チョクセン</t>
    </rPh>
    <phoneticPr fontId="2"/>
  </si>
  <si>
    <t>本</t>
    <rPh sb="0" eb="1">
      <t>ホン</t>
    </rPh>
    <phoneticPr fontId="2"/>
  </si>
  <si>
    <t>C-EC</t>
    <phoneticPr fontId="20"/>
  </si>
  <si>
    <t>C-EF</t>
    <phoneticPr fontId="20"/>
  </si>
  <si>
    <t>3C-48C</t>
    <phoneticPr fontId="20"/>
  </si>
  <si>
    <t>3C-48F</t>
    <phoneticPr fontId="20"/>
  </si>
  <si>
    <t>KM-50C</t>
    <phoneticPr fontId="20"/>
  </si>
  <si>
    <t>KM-50F</t>
    <phoneticPr fontId="20"/>
  </si>
  <si>
    <t xml:space="preserve">階段枠    </t>
  </si>
  <si>
    <t>枠用（φ42.7）</t>
    <rPh sb="0" eb="1">
      <t>ワクヨウ</t>
    </rPh>
    <rPh sb="1" eb="2">
      <t>ヨウ</t>
    </rPh>
    <phoneticPr fontId="20"/>
  </si>
  <si>
    <t>KT-1</t>
    <phoneticPr fontId="20"/>
  </si>
  <si>
    <t>NK-1316</t>
    <phoneticPr fontId="20"/>
  </si>
  <si>
    <t>K-6115 (CP-20付)</t>
    <phoneticPr fontId="20"/>
  </si>
  <si>
    <t>A-752</t>
    <phoneticPr fontId="20"/>
  </si>
  <si>
    <t>H-600</t>
    <phoneticPr fontId="20"/>
  </si>
  <si>
    <t>ピン付パイプ</t>
    <rPh sb="2" eb="3">
      <t>ツキ</t>
    </rPh>
    <phoneticPr fontId="2"/>
  </si>
  <si>
    <t>ピン付きパイプ専用</t>
    <rPh sb="2" eb="3">
      <t>ツ</t>
    </rPh>
    <rPh sb="7" eb="9">
      <t>センヨウ</t>
    </rPh>
    <phoneticPr fontId="2"/>
  </si>
  <si>
    <t xml:space="preserve"> 610巾枠 使用不可</t>
    <rPh sb="4" eb="5">
      <t>ハバ</t>
    </rPh>
    <rPh sb="5" eb="6">
      <t>ワク</t>
    </rPh>
    <rPh sb="7" eb="11">
      <t>シヨウフカ</t>
    </rPh>
    <phoneticPr fontId="2"/>
  </si>
  <si>
    <t>W500×L550</t>
    <phoneticPr fontId="2"/>
  </si>
  <si>
    <t>ES</t>
  </si>
  <si>
    <t>A-27</t>
  </si>
  <si>
    <t>kg</t>
    <phoneticPr fontId="2"/>
  </si>
  <si>
    <t>(販売）</t>
    <rPh sb="1" eb="3">
      <t>ハンバイ</t>
    </rPh>
    <phoneticPr fontId="2"/>
  </si>
  <si>
    <t>A-127A</t>
    <phoneticPr fontId="20"/>
  </si>
  <si>
    <t>A-123</t>
    <phoneticPr fontId="20"/>
  </si>
  <si>
    <t>A-125</t>
    <phoneticPr fontId="20"/>
  </si>
  <si>
    <t>NKB-1000 (750 〜1000）先端カプラ付</t>
  </si>
  <si>
    <t>KK-60C</t>
    <phoneticPr fontId="20"/>
  </si>
  <si>
    <t>KK-60F</t>
    <phoneticPr fontId="20"/>
  </si>
  <si>
    <t>500×1219　</t>
  </si>
  <si>
    <t>KA-3</t>
  </si>
  <si>
    <t>75枚</t>
    <rPh sb="2" eb="3">
      <t>マイ</t>
    </rPh>
    <phoneticPr fontId="2"/>
  </si>
  <si>
    <t>KA-1.5</t>
    <phoneticPr fontId="2"/>
  </si>
  <si>
    <t>250×1500</t>
    <phoneticPr fontId="2"/>
  </si>
  <si>
    <t>WT-5018AL</t>
  </si>
  <si>
    <t>WT-5015AL</t>
  </si>
  <si>
    <t>240×240</t>
    <phoneticPr fontId="20"/>
  </si>
  <si>
    <t>W450 アルミ製</t>
    <rPh sb="8" eb="9">
      <t>セイ</t>
    </rPh>
    <phoneticPr fontId="2"/>
  </si>
  <si>
    <t>914×1700　PNR-3付</t>
    <phoneticPr fontId="2"/>
  </si>
  <si>
    <t>762×1700　PNR-3付</t>
    <phoneticPr fontId="2"/>
  </si>
  <si>
    <t>A-404L (ピン無)</t>
    <phoneticPr fontId="20"/>
  </si>
  <si>
    <t>A-403L (ピン無)</t>
    <phoneticPr fontId="20"/>
  </si>
  <si>
    <t>KB-6109 (ピン無)</t>
    <phoneticPr fontId="20"/>
  </si>
  <si>
    <t>A-4025L (CP-20付)</t>
    <phoneticPr fontId="20"/>
  </si>
  <si>
    <t>A-417 (ピン無)</t>
    <phoneticPr fontId="20"/>
  </si>
  <si>
    <t>KB-9109 (ピン無)</t>
    <phoneticPr fontId="20"/>
  </si>
  <si>
    <t>K-306 (CP-20付)</t>
    <phoneticPr fontId="20"/>
  </si>
  <si>
    <t>K-305 (CP-20付)</t>
    <phoneticPr fontId="20"/>
  </si>
  <si>
    <t>枚</t>
    <rPh sb="0" eb="1">
      <t>マイ</t>
    </rPh>
    <phoneticPr fontId="20"/>
  </si>
  <si>
    <t>WS</t>
    <phoneticPr fontId="20"/>
  </si>
  <si>
    <t>φ48.6</t>
    <phoneticPr fontId="2"/>
  </si>
  <si>
    <t>m</t>
    <phoneticPr fontId="2"/>
  </si>
  <si>
    <t>J-P</t>
    <phoneticPr fontId="2"/>
  </si>
  <si>
    <t>KT-O</t>
    <phoneticPr fontId="20"/>
  </si>
  <si>
    <t>H=1016</t>
    <phoneticPr fontId="20"/>
  </si>
  <si>
    <t>NKB-500 (300 〜500）先端カプラ付</t>
    <rPh sb="23" eb="24">
      <t>ツキ</t>
    </rPh>
    <phoneticPr fontId="20"/>
  </si>
  <si>
    <t>NKB-750 (500 〜750）先端カプラなし</t>
    <phoneticPr fontId="20"/>
  </si>
  <si>
    <t>NKB-750 (500 〜750）先端カプラ付</t>
    <rPh sb="23" eb="24">
      <t>ツキ</t>
    </rPh>
    <phoneticPr fontId="20"/>
  </si>
  <si>
    <t>数量</t>
    <rPh sb="0" eb="2">
      <t>スウリョウ</t>
    </rPh>
    <phoneticPr fontId="2"/>
  </si>
  <si>
    <t>重量</t>
    <rPh sb="0" eb="2">
      <t>ジュウリョウ</t>
    </rPh>
    <phoneticPr fontId="2"/>
  </si>
  <si>
    <t>単管ベース</t>
    <rPh sb="0" eb="2">
      <t>タンカン</t>
    </rPh>
    <phoneticPr fontId="2"/>
  </si>
  <si>
    <t>梱包数</t>
    <rPh sb="0" eb="3">
      <t>コンポウスウ</t>
    </rPh>
    <phoneticPr fontId="2"/>
  </si>
  <si>
    <t>-</t>
    <phoneticPr fontId="2"/>
  </si>
  <si>
    <t>1219×1700 PNR-3付</t>
    <phoneticPr fontId="2"/>
  </si>
  <si>
    <t>A-32</t>
  </si>
  <si>
    <t>CR</t>
    <phoneticPr fontId="20"/>
  </si>
  <si>
    <t>EJ-4248</t>
    <phoneticPr fontId="20"/>
  </si>
  <si>
    <t>KS</t>
    <phoneticPr fontId="20"/>
  </si>
  <si>
    <t>A-75</t>
    <phoneticPr fontId="20"/>
  </si>
  <si>
    <t>B-42</t>
    <phoneticPr fontId="20"/>
  </si>
  <si>
    <t>A-752HS</t>
    <phoneticPr fontId="20"/>
  </si>
  <si>
    <t>A-752HLS</t>
    <phoneticPr fontId="20"/>
  </si>
  <si>
    <t>A-752H</t>
    <phoneticPr fontId="20"/>
  </si>
  <si>
    <t>A-752HL</t>
    <phoneticPr fontId="20"/>
  </si>
  <si>
    <t>A-752HLW</t>
    <phoneticPr fontId="20"/>
  </si>
  <si>
    <t>A-15H</t>
    <phoneticPr fontId="20"/>
  </si>
  <si>
    <t>A-14P</t>
    <phoneticPr fontId="20"/>
  </si>
  <si>
    <t>ALV-11</t>
    <phoneticPr fontId="20"/>
  </si>
  <si>
    <t>ALVR-11</t>
    <phoneticPr fontId="20"/>
  </si>
  <si>
    <t>ALVN-1</t>
    <phoneticPr fontId="20"/>
  </si>
  <si>
    <t xml:space="preserve">A-4055B </t>
    <phoneticPr fontId="20"/>
  </si>
  <si>
    <t>WT-5012AL</t>
    <phoneticPr fontId="20"/>
  </si>
  <si>
    <t>WT-5009AL</t>
    <phoneticPr fontId="20"/>
  </si>
  <si>
    <t>A-19</t>
    <phoneticPr fontId="20"/>
  </si>
  <si>
    <t>A-18</t>
    <phoneticPr fontId="20"/>
  </si>
  <si>
    <t>A-08</t>
    <phoneticPr fontId="20"/>
  </si>
  <si>
    <t>A-16S</t>
    <phoneticPr fontId="20"/>
  </si>
  <si>
    <t>A-9</t>
    <phoneticPr fontId="20"/>
  </si>
  <si>
    <t>A-16</t>
    <phoneticPr fontId="20"/>
  </si>
  <si>
    <t>A-16A</t>
    <phoneticPr fontId="20"/>
  </si>
  <si>
    <t>A-07</t>
    <phoneticPr fontId="20"/>
  </si>
  <si>
    <t>アームロック</t>
    <phoneticPr fontId="20"/>
  </si>
  <si>
    <t>A-128</t>
    <phoneticPr fontId="20"/>
  </si>
  <si>
    <t>A-126</t>
    <phoneticPr fontId="20"/>
  </si>
  <si>
    <t>AK-25</t>
    <phoneticPr fontId="20"/>
  </si>
  <si>
    <t>A-31</t>
  </si>
  <si>
    <t>30個</t>
    <rPh sb="2" eb="3">
      <t>コ</t>
    </rPh>
    <phoneticPr fontId="2"/>
  </si>
  <si>
    <t>40個</t>
    <rPh sb="2" eb="3">
      <t>コ</t>
    </rPh>
    <phoneticPr fontId="2"/>
  </si>
  <si>
    <t>FHR-15</t>
    <phoneticPr fontId="20"/>
  </si>
  <si>
    <t>JHB-9</t>
    <phoneticPr fontId="20"/>
  </si>
  <si>
    <t>JHB-6</t>
    <phoneticPr fontId="20"/>
  </si>
  <si>
    <t>KT-A</t>
    <phoneticPr fontId="20"/>
  </si>
  <si>
    <t>NK-1925</t>
    <phoneticPr fontId="20"/>
  </si>
  <si>
    <t>FHR-12</t>
    <phoneticPr fontId="20"/>
  </si>
  <si>
    <t>FHR-9</t>
    <phoneticPr fontId="20"/>
  </si>
  <si>
    <t>小計</t>
    <rPh sb="0" eb="2">
      <t>ショウケイ</t>
    </rPh>
    <phoneticPr fontId="2"/>
  </si>
  <si>
    <t>敷板（杉板）</t>
    <rPh sb="3" eb="4">
      <t>スギ</t>
    </rPh>
    <phoneticPr fontId="2"/>
  </si>
  <si>
    <t xml:space="preserve">　  〃 </t>
    <phoneticPr fontId="2"/>
  </si>
  <si>
    <t>〃</t>
    <phoneticPr fontId="2"/>
  </si>
  <si>
    <t>B-6190 (PNR付)</t>
    <phoneticPr fontId="20"/>
  </si>
  <si>
    <t>B-4161 (CP-20付)</t>
    <phoneticPr fontId="20"/>
  </si>
  <si>
    <t>A-2 (CP-20付)</t>
    <phoneticPr fontId="20"/>
  </si>
  <si>
    <t>A-1 (CP-20付)</t>
    <phoneticPr fontId="20"/>
  </si>
  <si>
    <t>GP-80</t>
    <phoneticPr fontId="20"/>
  </si>
  <si>
    <t>GP-400</t>
    <phoneticPr fontId="20"/>
  </si>
  <si>
    <t>GP-600</t>
    <phoneticPr fontId="20"/>
  </si>
  <si>
    <t>15tu</t>
    <phoneticPr fontId="2"/>
  </si>
  <si>
    <t>500×610</t>
  </si>
  <si>
    <t>KA-1</t>
  </si>
  <si>
    <t>250×1000</t>
  </si>
  <si>
    <t>階段開口部手摺</t>
  </si>
  <si>
    <t>コーナーステップ</t>
  </si>
  <si>
    <t>CW-506</t>
  </si>
  <si>
    <t>CW-405</t>
  </si>
  <si>
    <t>壁つなぎ</t>
  </si>
  <si>
    <t>NK-2434</t>
  </si>
  <si>
    <t>190〜250</t>
    <phoneticPr fontId="20"/>
  </si>
  <si>
    <t>240〜340</t>
    <phoneticPr fontId="20"/>
  </si>
  <si>
    <t xml:space="preserve"> 作業所</t>
  </si>
  <si>
    <t>現場住所</t>
  </si>
  <si>
    <t>携帯</t>
  </si>
  <si>
    <t>様</t>
  </si>
  <si>
    <t>トラック</t>
  </si>
  <si>
    <t>月</t>
  </si>
  <si>
    <t>品名</t>
  </si>
  <si>
    <t>重量</t>
  </si>
  <si>
    <t xml:space="preserve">鳥居枠    </t>
  </si>
  <si>
    <t>枚</t>
  </si>
  <si>
    <t>本</t>
  </si>
  <si>
    <t>PB-68</t>
    <phoneticPr fontId="20"/>
  </si>
  <si>
    <t>TB-68</t>
    <phoneticPr fontId="20"/>
  </si>
  <si>
    <t>AX-30S</t>
    <phoneticPr fontId="20"/>
  </si>
  <si>
    <t>AX-40S</t>
    <phoneticPr fontId="20"/>
  </si>
  <si>
    <t>AX-50S</t>
    <phoneticPr fontId="20"/>
  </si>
  <si>
    <t>DA-68</t>
    <phoneticPr fontId="20"/>
  </si>
  <si>
    <t>AX-70D</t>
    <phoneticPr fontId="20"/>
  </si>
  <si>
    <t>FS-12</t>
    <phoneticPr fontId="20"/>
  </si>
  <si>
    <t>FS-7</t>
    <phoneticPr fontId="20"/>
  </si>
  <si>
    <t>FS-4</t>
    <phoneticPr fontId="20"/>
  </si>
  <si>
    <t>FS-L</t>
    <phoneticPr fontId="20"/>
  </si>
  <si>
    <t>FS-S</t>
    <phoneticPr fontId="20"/>
  </si>
  <si>
    <t>A-4064 (PNR付)</t>
  </si>
  <si>
    <t>A-4064 (PNR付)</t>
    <phoneticPr fontId="20"/>
  </si>
  <si>
    <t>A-405 (CP-20付)</t>
    <phoneticPr fontId="20"/>
  </si>
  <si>
    <t>A-405L (CP-20付)</t>
    <phoneticPr fontId="20"/>
  </si>
  <si>
    <t>A-3055A</t>
  </si>
  <si>
    <t>簡易枠</t>
  </si>
  <si>
    <t>A-2655AK</t>
  </si>
  <si>
    <t>WJ-400</t>
    <phoneticPr fontId="20"/>
  </si>
  <si>
    <t>RS-7</t>
    <phoneticPr fontId="20"/>
  </si>
  <si>
    <t>RS-10</t>
    <phoneticPr fontId="20"/>
  </si>
  <si>
    <t>RS-15</t>
    <phoneticPr fontId="20"/>
  </si>
  <si>
    <t>RS-20</t>
    <phoneticPr fontId="20"/>
  </si>
  <si>
    <t>JK-1D</t>
    <phoneticPr fontId="20"/>
  </si>
  <si>
    <t>SA-4</t>
  </si>
  <si>
    <t>KKR-18</t>
  </si>
  <si>
    <t>合板足場板</t>
  </si>
  <si>
    <t>240×4000</t>
  </si>
  <si>
    <t>TEL</t>
  </si>
  <si>
    <t>FAX</t>
  </si>
  <si>
    <t>会社名</t>
  </si>
  <si>
    <t>作業所名</t>
  </si>
  <si>
    <t>W-5012</t>
  </si>
  <si>
    <t>KB-4512 (ピン無)</t>
    <phoneticPr fontId="20"/>
  </si>
  <si>
    <t>KB-4509 (ピン無)</t>
    <phoneticPr fontId="20"/>
  </si>
  <si>
    <t>KB-4504 (ピン無)</t>
    <phoneticPr fontId="20"/>
  </si>
  <si>
    <t>K-2630 (CP-20付)</t>
    <phoneticPr fontId="20"/>
  </si>
  <si>
    <t>KK-50F</t>
    <phoneticPr fontId="20"/>
  </si>
  <si>
    <t xml:space="preserve">　  〃 </t>
  </si>
  <si>
    <r>
      <t>φ48.6</t>
    </r>
    <r>
      <rPr>
        <sz val="8"/>
        <rFont val="ヒラギノ明朝 Pro W3"/>
        <family val="3"/>
        <charset val="128"/>
      </rPr>
      <t>（6ｍまで在庫あります）</t>
    </r>
    <rPh sb="10" eb="12">
      <t>ザイコ</t>
    </rPh>
    <phoneticPr fontId="2"/>
  </si>
  <si>
    <t>YB-D</t>
    <phoneticPr fontId="20"/>
  </si>
  <si>
    <t>YB-S</t>
    <phoneticPr fontId="20"/>
  </si>
  <si>
    <t>アルミ製　梯子付布板</t>
    <rPh sb="3" eb="4">
      <t>セイ</t>
    </rPh>
    <rPh sb="5" eb="7">
      <t>ハシゴツキ</t>
    </rPh>
    <rPh sb="7" eb="8">
      <t>ツキ</t>
    </rPh>
    <rPh sb="8" eb="10">
      <t>ヌノイタ</t>
    </rPh>
    <phoneticPr fontId="20"/>
  </si>
  <si>
    <t>YC42</t>
    <phoneticPr fontId="20"/>
  </si>
  <si>
    <t>A-29</t>
  </si>
  <si>
    <t>NKB-500 (300 〜500）先端カプラなし</t>
    <phoneticPr fontId="20"/>
  </si>
  <si>
    <t>GA-K</t>
    <phoneticPr fontId="20"/>
  </si>
  <si>
    <t>50枚</t>
    <rPh sb="2" eb="3">
      <t>マイ</t>
    </rPh>
    <phoneticPr fontId="2"/>
  </si>
  <si>
    <t>60枚</t>
    <rPh sb="2" eb="3">
      <t>マイ</t>
    </rPh>
    <phoneticPr fontId="2"/>
  </si>
  <si>
    <t>80枚</t>
    <rPh sb="2" eb="3">
      <t>マイ</t>
    </rPh>
    <phoneticPr fontId="2"/>
  </si>
  <si>
    <t>120枚</t>
    <rPh sb="3" eb="4">
      <t>マイ</t>
    </rPh>
    <phoneticPr fontId="2"/>
  </si>
  <si>
    <t>100枚</t>
    <rPh sb="3" eb="4">
      <t>マイ</t>
    </rPh>
    <phoneticPr fontId="2"/>
  </si>
  <si>
    <t>H-600</t>
  </si>
  <si>
    <t>エンドストッパー</t>
    <phoneticPr fontId="20"/>
  </si>
  <si>
    <t>AK-25用</t>
    <rPh sb="5" eb="6">
      <t>ヨウ</t>
    </rPh>
    <phoneticPr fontId="20"/>
  </si>
  <si>
    <t>A-09</t>
    <phoneticPr fontId="20"/>
  </si>
  <si>
    <t>A-16B</t>
    <phoneticPr fontId="20"/>
  </si>
  <si>
    <t>A-06</t>
    <phoneticPr fontId="20"/>
  </si>
  <si>
    <t>100本</t>
    <rPh sb="3" eb="4">
      <t>ホン</t>
    </rPh>
    <phoneticPr fontId="2"/>
  </si>
  <si>
    <t>30枚</t>
    <rPh sb="2" eb="3">
      <t>マイ</t>
    </rPh>
    <phoneticPr fontId="2"/>
  </si>
  <si>
    <t>50本</t>
    <rPh sb="2" eb="3">
      <t>ホン</t>
    </rPh>
    <phoneticPr fontId="2"/>
  </si>
  <si>
    <t>5個</t>
    <rPh sb="1" eb="2">
      <t>コ</t>
    </rPh>
    <phoneticPr fontId="2"/>
  </si>
  <si>
    <t>枠巾　  　   用</t>
    <phoneticPr fontId="2"/>
  </si>
  <si>
    <t>枚</t>
    <rPh sb="0" eb="1">
      <t>マイ</t>
    </rPh>
    <phoneticPr fontId="2"/>
  </si>
  <si>
    <t>本</t>
    <phoneticPr fontId="2"/>
  </si>
  <si>
    <t>個</t>
    <rPh sb="0" eb="1">
      <t>コ</t>
    </rPh>
    <phoneticPr fontId="2"/>
  </si>
  <si>
    <t>11tu</t>
    <phoneticPr fontId="2"/>
  </si>
  <si>
    <t>敷角（コッパ）</t>
    <rPh sb="0" eb="1">
      <t>シ</t>
    </rPh>
    <rPh sb="1" eb="2">
      <t>カク</t>
    </rPh>
    <phoneticPr fontId="20"/>
  </si>
  <si>
    <t>A-16C</t>
    <phoneticPr fontId="20"/>
  </si>
  <si>
    <t>A-32</t>
    <phoneticPr fontId="20"/>
  </si>
  <si>
    <t>A-31</t>
    <phoneticPr fontId="20"/>
  </si>
  <si>
    <t>A-29</t>
    <phoneticPr fontId="20"/>
  </si>
  <si>
    <t>A-27</t>
    <phoneticPr fontId="20"/>
  </si>
  <si>
    <t>A-28</t>
    <phoneticPr fontId="20"/>
  </si>
  <si>
    <t>A-31P</t>
    <phoneticPr fontId="2"/>
  </si>
  <si>
    <t>A-32P</t>
    <phoneticPr fontId="2"/>
  </si>
  <si>
    <t>A-29P</t>
    <phoneticPr fontId="2"/>
  </si>
  <si>
    <t>A-27P</t>
    <phoneticPr fontId="2"/>
  </si>
  <si>
    <t>A-28P</t>
    <phoneticPr fontId="2"/>
  </si>
  <si>
    <t>納入希望日</t>
    <rPh sb="2" eb="4">
      <t>キボウ</t>
    </rPh>
    <phoneticPr fontId="2"/>
  </si>
  <si>
    <t>B-48</t>
    <phoneticPr fontId="2"/>
  </si>
  <si>
    <t>A-13</t>
    <phoneticPr fontId="2"/>
  </si>
  <si>
    <t>バタパイプ</t>
    <phoneticPr fontId="2"/>
  </si>
  <si>
    <t>W-2418</t>
  </si>
  <si>
    <t>240×1829</t>
  </si>
  <si>
    <t>W-2415</t>
  </si>
  <si>
    <t>240×1524</t>
  </si>
  <si>
    <t>W-2412</t>
  </si>
  <si>
    <t>240×1219</t>
  </si>
  <si>
    <t>10枚</t>
    <rPh sb="2" eb="3">
      <t>マイ</t>
    </rPh>
    <phoneticPr fontId="2"/>
  </si>
  <si>
    <t>kg</t>
    <phoneticPr fontId="2"/>
  </si>
  <si>
    <t>250×3000</t>
  </si>
  <si>
    <t>W-5009</t>
  </si>
  <si>
    <t>500×914　</t>
  </si>
  <si>
    <t>KA-2</t>
  </si>
  <si>
    <t>250×2000</t>
  </si>
  <si>
    <t>W-5006</t>
  </si>
  <si>
    <t>FHR-6</t>
    <phoneticPr fontId="20"/>
  </si>
  <si>
    <t>JHB-18</t>
    <phoneticPr fontId="20"/>
  </si>
  <si>
    <t>JHB-15</t>
    <phoneticPr fontId="20"/>
  </si>
  <si>
    <t>JHB-12</t>
    <phoneticPr fontId="20"/>
  </si>
  <si>
    <t>パイプ脚立PK-40F</t>
    <rPh sb="3" eb="5">
      <t>キャタツ</t>
    </rPh>
    <phoneticPr fontId="20"/>
  </si>
  <si>
    <t>パイプ脚立PK-45F</t>
    <phoneticPr fontId="20"/>
  </si>
  <si>
    <t>パイプ脚立PK-60F</t>
    <phoneticPr fontId="20"/>
  </si>
  <si>
    <t>ジャッキサポートJS-9</t>
    <phoneticPr fontId="20"/>
  </si>
  <si>
    <t>養生枠YA-1800</t>
    <rPh sb="0" eb="3">
      <t>ヨウジョウワク</t>
    </rPh>
    <phoneticPr fontId="20"/>
  </si>
  <si>
    <t>K-6112 (CP-20付)</t>
    <phoneticPr fontId="20"/>
  </si>
  <si>
    <t>K-203 (CP-20付)</t>
    <phoneticPr fontId="20"/>
  </si>
  <si>
    <t>K-6105 (ピン無)</t>
    <phoneticPr fontId="20"/>
  </si>
  <si>
    <t>B-9012 (PNR付)</t>
    <phoneticPr fontId="20"/>
  </si>
  <si>
    <t>B-7612 (PNR付)</t>
    <phoneticPr fontId="20"/>
  </si>
  <si>
    <t>養生枠YB-1800</t>
    <phoneticPr fontId="20"/>
  </si>
  <si>
    <t>養生枠YB-1500</t>
    <phoneticPr fontId="20"/>
  </si>
  <si>
    <t>養生枠YB-1200</t>
    <phoneticPr fontId="20"/>
  </si>
  <si>
    <t>養生枠YB-900</t>
    <phoneticPr fontId="20"/>
  </si>
  <si>
    <t>養生枠YB-600</t>
    <phoneticPr fontId="20"/>
  </si>
  <si>
    <t>防音パネルBG-1800</t>
    <rPh sb="0" eb="2">
      <t>ボウオン</t>
    </rPh>
    <phoneticPr fontId="20"/>
  </si>
  <si>
    <t>防音パネルBG-1500</t>
    <phoneticPr fontId="20"/>
  </si>
  <si>
    <t>A-682K</t>
    <phoneticPr fontId="20"/>
  </si>
  <si>
    <t>A-127A</t>
  </si>
  <si>
    <t>防音パネルBG-1200</t>
    <phoneticPr fontId="20"/>
  </si>
  <si>
    <t>防音パネルBG-900</t>
    <phoneticPr fontId="20"/>
  </si>
  <si>
    <t>防音パネルBG-760</t>
    <phoneticPr fontId="20"/>
  </si>
  <si>
    <t>防音パネルBG-600</t>
    <phoneticPr fontId="20"/>
  </si>
  <si>
    <t>防音パネルBG-400</t>
    <phoneticPr fontId="20"/>
  </si>
  <si>
    <t>防音パネルBG-F</t>
    <phoneticPr fontId="20"/>
  </si>
  <si>
    <t>防音パネルBG-L</t>
    <phoneticPr fontId="20"/>
  </si>
  <si>
    <t>ボンジョイントJ-C</t>
    <phoneticPr fontId="20"/>
  </si>
  <si>
    <t>自在ステップGS-II</t>
    <rPh sb="0" eb="2">
      <t>ジザイ</t>
    </rPh>
    <phoneticPr fontId="20"/>
  </si>
  <si>
    <t>自在ステップGS-III</t>
    <phoneticPr fontId="20"/>
  </si>
  <si>
    <t>ペコビームL-5</t>
    <phoneticPr fontId="20"/>
  </si>
  <si>
    <t>ペコビームL-7</t>
    <phoneticPr fontId="20"/>
  </si>
  <si>
    <t>ペコビームL-9</t>
    <phoneticPr fontId="20"/>
  </si>
  <si>
    <t>ペコビームP-5</t>
    <phoneticPr fontId="20"/>
  </si>
  <si>
    <t>ペコビームP-9</t>
    <phoneticPr fontId="20"/>
  </si>
  <si>
    <t>メッシュロードMR</t>
    <phoneticPr fontId="20"/>
  </si>
  <si>
    <t>パイプ馬PU</t>
    <rPh sb="3" eb="4">
      <t>ウマ</t>
    </rPh>
    <phoneticPr fontId="20"/>
  </si>
  <si>
    <t>敷鉄板ST5×10</t>
    <rPh sb="0" eb="3">
      <t>シキテッパン</t>
    </rPh>
    <phoneticPr fontId="20"/>
  </si>
  <si>
    <t>610×1700　PNR-3付</t>
    <phoneticPr fontId="2"/>
  </si>
  <si>
    <t>410×1700　CP-20付</t>
    <phoneticPr fontId="2"/>
  </si>
  <si>
    <t>W-2409</t>
  </si>
  <si>
    <t>240×914</t>
  </si>
  <si>
    <t>W-2406</t>
  </si>
  <si>
    <t>240×610</t>
  </si>
  <si>
    <t>ブレース</t>
  </si>
  <si>
    <t>A-14</t>
  </si>
  <si>
    <t>A-11</t>
  </si>
  <si>
    <t>A-012</t>
  </si>
  <si>
    <t>A-12</t>
  </si>
  <si>
    <t>ジャッキベース</t>
  </si>
  <si>
    <t>A-752</t>
  </si>
  <si>
    <t>単品にて納入</t>
    <rPh sb="0" eb="2">
      <t>タンピン</t>
    </rPh>
    <rPh sb="4" eb="6">
      <t>ノウニュウ</t>
    </rPh>
    <phoneticPr fontId="20"/>
  </si>
  <si>
    <t>NK-3352</t>
  </si>
  <si>
    <t>NK-5072</t>
  </si>
  <si>
    <t>WT-5018AL</t>
    <phoneticPr fontId="20"/>
  </si>
  <si>
    <t>WT-5015AL</t>
    <phoneticPr fontId="20"/>
  </si>
  <si>
    <t>WT-5012AL</t>
  </si>
  <si>
    <t>NK-3352</t>
    <phoneticPr fontId="20"/>
  </si>
  <si>
    <t>NK-5072</t>
    <phoneticPr fontId="20"/>
  </si>
  <si>
    <t>NK-7092</t>
    <phoneticPr fontId="20"/>
  </si>
  <si>
    <t>130〜160</t>
    <phoneticPr fontId="20"/>
  </si>
  <si>
    <t>NK-2423</t>
    <phoneticPr fontId="20"/>
  </si>
  <si>
    <t>WHA-5018</t>
    <phoneticPr fontId="20"/>
  </si>
  <si>
    <t>WHA-5018AL</t>
    <phoneticPr fontId="20"/>
  </si>
  <si>
    <t>連結ピン</t>
    <rPh sb="0" eb="2">
      <t>レンケツ</t>
    </rPh>
    <phoneticPr fontId="20"/>
  </si>
  <si>
    <t>A-20B</t>
  </si>
  <si>
    <t>本</t>
    <rPh sb="0" eb="1">
      <t>ホン</t>
    </rPh>
    <phoneticPr fontId="20"/>
  </si>
  <si>
    <t>タラップボード</t>
    <phoneticPr fontId="20"/>
  </si>
  <si>
    <t>kg</t>
    <phoneticPr fontId="2"/>
  </si>
  <si>
    <t>A-6117SK</t>
  </si>
  <si>
    <t>梁枠セット</t>
  </si>
  <si>
    <t>2スパン用</t>
  </si>
  <si>
    <t>組</t>
  </si>
  <si>
    <t>K-4117</t>
  </si>
  <si>
    <t>3スパン用</t>
  </si>
  <si>
    <t>鋼製布板</t>
  </si>
  <si>
    <t>W-5018</t>
  </si>
  <si>
    <t>500×1829　</t>
  </si>
  <si>
    <t>4スパン用</t>
  </si>
  <si>
    <t>W-5015</t>
  </si>
  <si>
    <t>500×1524</t>
  </si>
  <si>
    <t>軽量足場板</t>
  </si>
  <si>
    <t>KA-4</t>
  </si>
  <si>
    <t>250×4000</t>
  </si>
  <si>
    <t>330〜520</t>
    <phoneticPr fontId="20"/>
  </si>
  <si>
    <t>500〜720</t>
    <phoneticPr fontId="20"/>
  </si>
  <si>
    <t>720〜920</t>
    <phoneticPr fontId="20"/>
  </si>
  <si>
    <t>FHR-18</t>
    <phoneticPr fontId="20"/>
  </si>
  <si>
    <t>W400×L450</t>
    <phoneticPr fontId="2"/>
  </si>
  <si>
    <t>用</t>
    <rPh sb="0" eb="1">
      <t>ヨウ</t>
    </rPh>
    <phoneticPr fontId="2"/>
  </si>
  <si>
    <t>-</t>
  </si>
  <si>
    <t>現場担当者</t>
    <phoneticPr fontId="20"/>
  </si>
  <si>
    <t>NKB-1000 (750 〜1000）先端カプラなし</t>
    <phoneticPr fontId="20"/>
  </si>
  <si>
    <t>KM-60C</t>
    <phoneticPr fontId="20"/>
  </si>
  <si>
    <t>KM-60F</t>
    <phoneticPr fontId="20"/>
  </si>
  <si>
    <t>KK-50C</t>
    <phoneticPr fontId="20"/>
  </si>
  <si>
    <t>YC-48</t>
    <phoneticPr fontId="20"/>
  </si>
  <si>
    <t>YC-K</t>
    <phoneticPr fontId="20"/>
  </si>
  <si>
    <t>YC-42A</t>
    <phoneticPr fontId="20"/>
  </si>
  <si>
    <t>YC-2C</t>
    <phoneticPr fontId="20"/>
  </si>
  <si>
    <t>枠1219巾</t>
    <rPh sb="0" eb="1">
      <t>タテワク</t>
    </rPh>
    <rPh sb="5" eb="6">
      <t>ハバ</t>
    </rPh>
    <phoneticPr fontId="2"/>
  </si>
  <si>
    <t>枠914巾</t>
    <rPh sb="0" eb="1">
      <t>チョウセツワク</t>
    </rPh>
    <rPh sb="4" eb="5">
      <t>ハバ</t>
    </rPh>
    <phoneticPr fontId="20"/>
  </si>
  <si>
    <t>枠762巾</t>
    <rPh sb="0" eb="1">
      <t>ワク</t>
    </rPh>
    <rPh sb="4" eb="5">
      <t>ハバ</t>
    </rPh>
    <phoneticPr fontId="20"/>
  </si>
  <si>
    <t>枠610巾</t>
    <rPh sb="0" eb="1">
      <t>ワク</t>
    </rPh>
    <rPh sb="4" eb="5">
      <t>ハバ</t>
    </rPh>
    <phoneticPr fontId="20"/>
  </si>
  <si>
    <t>枠1524巾</t>
    <rPh sb="0" eb="1">
      <t>ワク</t>
    </rPh>
    <rPh sb="5" eb="6">
      <t>ハバ</t>
    </rPh>
    <phoneticPr fontId="20"/>
  </si>
  <si>
    <t>ブラケット枠</t>
    <rPh sb="5" eb="6">
      <t>ワク</t>
    </rPh>
    <phoneticPr fontId="20"/>
  </si>
  <si>
    <t>K-2630 (CP-20付)</t>
  </si>
  <si>
    <t>W-4018　400×1829</t>
    <phoneticPr fontId="20"/>
  </si>
  <si>
    <t>W-4015　400×1524</t>
  </si>
  <si>
    <t>W-4015　400×1524</t>
    <phoneticPr fontId="20"/>
  </si>
  <si>
    <t>W-4012　400×1219</t>
  </si>
  <si>
    <t>W-4012　400×1219</t>
    <phoneticPr fontId="20"/>
  </si>
  <si>
    <t>W-4009　400×914</t>
    <phoneticPr fontId="20"/>
  </si>
  <si>
    <t>W-4018K　K-4117専用</t>
    <phoneticPr fontId="20"/>
  </si>
  <si>
    <t>W-4018内爪　K-4117専用</t>
    <rPh sb="6" eb="7">
      <t>ウチ</t>
    </rPh>
    <rPh sb="7" eb="8">
      <t>ツメ</t>
    </rPh>
    <rPh sb="15" eb="17">
      <t>センヨウ</t>
    </rPh>
    <phoneticPr fontId="20"/>
  </si>
  <si>
    <t>NK-1316</t>
    <phoneticPr fontId="20"/>
  </si>
  <si>
    <t>NK-1417</t>
  </si>
  <si>
    <t>NK-1417</t>
    <phoneticPr fontId="20"/>
  </si>
  <si>
    <t>C-KC</t>
  </si>
  <si>
    <t>C-48C</t>
    <phoneticPr fontId="20"/>
  </si>
  <si>
    <t>C-KF</t>
  </si>
  <si>
    <t>C-KF</t>
    <phoneticPr fontId="20"/>
  </si>
  <si>
    <t>C-48F</t>
    <phoneticPr fontId="20"/>
  </si>
  <si>
    <t>兼用直交クランプ</t>
    <rPh sb="0" eb="2">
      <t>ケンヨウ</t>
    </rPh>
    <rPh sb="2" eb="4">
      <t>チョッコウ</t>
    </rPh>
    <phoneticPr fontId="20"/>
  </si>
  <si>
    <t>直交クランプ</t>
    <rPh sb="0" eb="2">
      <t>チョッコウ</t>
    </rPh>
    <phoneticPr fontId="20"/>
  </si>
  <si>
    <t>兼用自在クランプ</t>
    <rPh sb="0" eb="2">
      <t>ケンヨウ</t>
    </rPh>
    <rPh sb="2" eb="4">
      <t>ジザイ</t>
    </rPh>
    <phoneticPr fontId="20"/>
  </si>
  <si>
    <t>自在クランプ</t>
    <rPh sb="0" eb="2">
      <t>ジザイ</t>
    </rPh>
    <phoneticPr fontId="20"/>
  </si>
  <si>
    <t>C-KC</t>
    <phoneticPr fontId="20"/>
  </si>
  <si>
    <t>単管パイプ専用</t>
    <rPh sb="0" eb="2">
      <t>タンカン</t>
    </rPh>
    <rPh sb="5" eb="7">
      <t>センヨウ</t>
    </rPh>
    <phoneticPr fontId="20"/>
  </si>
  <si>
    <t>パイプ・枠脚兼用</t>
  </si>
  <si>
    <t>K-305 (CP-20付)</t>
  </si>
  <si>
    <t>K-6112 (CP-20付)</t>
  </si>
  <si>
    <t>B-9012 (PNR付)</t>
  </si>
  <si>
    <t>B-6190 (PNR付)</t>
  </si>
  <si>
    <t>W-4018K　K-4117専用</t>
  </si>
  <si>
    <t>NK-1925</t>
    <phoneticPr fontId="20"/>
  </si>
  <si>
    <t>NK-2434</t>
    <phoneticPr fontId="20"/>
  </si>
  <si>
    <t>NK-3352</t>
    <phoneticPr fontId="20"/>
  </si>
  <si>
    <t>NK-5072</t>
    <phoneticPr fontId="20"/>
  </si>
  <si>
    <t>NK-7092</t>
    <phoneticPr fontId="20"/>
  </si>
  <si>
    <t>140〜170</t>
    <phoneticPr fontId="20"/>
  </si>
  <si>
    <t>240〜340</t>
    <phoneticPr fontId="20"/>
  </si>
  <si>
    <t>330〜520</t>
    <phoneticPr fontId="20"/>
  </si>
  <si>
    <t>500〜720</t>
    <phoneticPr fontId="20"/>
  </si>
  <si>
    <t>700〜920</t>
    <phoneticPr fontId="20"/>
  </si>
  <si>
    <t>A-28</t>
  </si>
  <si>
    <t>WT-5009AL</t>
  </si>
  <si>
    <t>角丸直交クランプ</t>
    <rPh sb="0" eb="2">
      <t>カクマル</t>
    </rPh>
    <rPh sb="2" eb="4">
      <t>チョッコウ</t>
    </rPh>
    <phoneticPr fontId="20"/>
  </si>
  <si>
    <t>角丸自在クランプ</t>
    <rPh sb="0" eb="2">
      <t>カクマル</t>
    </rPh>
    <rPh sb="2" eb="4">
      <t>ジザイ</t>
    </rPh>
    <phoneticPr fontId="20"/>
  </si>
  <si>
    <t>角角直交クランプ</t>
    <rPh sb="0" eb="1">
      <t>カクマル</t>
    </rPh>
    <rPh sb="1" eb="2">
      <t>カク</t>
    </rPh>
    <rPh sb="2" eb="4">
      <t>チョッコウ</t>
    </rPh>
    <phoneticPr fontId="20"/>
  </si>
  <si>
    <t>角角自在クランプ</t>
    <rPh sb="0" eb="1">
      <t>カクマル</t>
    </rPh>
    <rPh sb="1" eb="2">
      <t>カク</t>
    </rPh>
    <rPh sb="2" eb="4">
      <t>ジザイ</t>
    </rPh>
    <phoneticPr fontId="20"/>
  </si>
  <si>
    <t>(SBブラケット)</t>
    <phoneticPr fontId="20"/>
  </si>
  <si>
    <t>SB-500 (335 〜530）先端カプラなし</t>
    <phoneticPr fontId="20"/>
  </si>
  <si>
    <t>SB-500 (335 〜530）先端カプラ付</t>
    <rPh sb="22" eb="23">
      <t>ツK</t>
    </rPh>
    <phoneticPr fontId="20"/>
  </si>
  <si>
    <t>SB-700 (535 〜720）先端カプラなし</t>
    <phoneticPr fontId="20"/>
  </si>
  <si>
    <t>SB-700 (535 〜720）先端カプラ付</t>
    <phoneticPr fontId="20"/>
  </si>
  <si>
    <t>SB-750 (535 〜775）先端カプラなし</t>
    <phoneticPr fontId="20"/>
  </si>
  <si>
    <t>SB-750 (535 〜775）先端カプラ付</t>
    <phoneticPr fontId="20"/>
  </si>
  <si>
    <t>SB-1000 (775 〜1105）先端カプラなし</t>
    <phoneticPr fontId="20"/>
  </si>
  <si>
    <t>SB-1000 (775 〜1105）先端カプラ付</t>
    <rPh sb="24" eb="25">
      <t>ツK</t>
    </rPh>
    <phoneticPr fontId="20"/>
  </si>
  <si>
    <t>NKB-500 (300 〜500）先端カプラなし</t>
  </si>
  <si>
    <t>K-35</t>
  </si>
  <si>
    <r>
      <t>HB-S II</t>
    </r>
    <r>
      <rPr>
        <sz val="9"/>
        <color indexed="8"/>
        <rFont val="ヒラギノ明朝 Pro W3"/>
        <family val="3"/>
        <charset val="128"/>
      </rPr>
      <t xml:space="preserve"> (足場板本体）</t>
    </r>
    <rPh sb="9" eb="12">
      <t>アシバイタ</t>
    </rPh>
    <rPh sb="12" eb="14">
      <t>ホンタイ</t>
    </rPh>
    <phoneticPr fontId="20"/>
  </si>
  <si>
    <r>
      <t>HB-K II</t>
    </r>
    <r>
      <rPr>
        <sz val="9"/>
        <color indexed="8"/>
        <rFont val="ヒラギノ明朝 Pro W3"/>
        <family val="3"/>
        <charset val="128"/>
      </rPr>
      <t>（金具）</t>
    </r>
    <rPh sb="8" eb="10">
      <t>カナグ</t>
    </rPh>
    <phoneticPr fontId="20"/>
  </si>
  <si>
    <t>2t u</t>
    <phoneticPr fontId="2"/>
  </si>
  <si>
    <t>（商品の組み合わせにより上記の重量まで積載できない場合があります。）</t>
    <rPh sb="12" eb="14">
      <t>ジョウキノ</t>
    </rPh>
    <rPh sb="15" eb="17">
      <t>ジュウリョウマデ</t>
    </rPh>
    <rPh sb="19" eb="21">
      <t>セキサイデキナイバアイガアリマス</t>
    </rPh>
    <phoneticPr fontId="20"/>
  </si>
  <si>
    <t>A-16B</t>
  </si>
  <si>
    <t>A-16S</t>
  </si>
  <si>
    <t>GAK-4</t>
    <phoneticPr fontId="20"/>
  </si>
  <si>
    <t>GAK-2</t>
    <phoneticPr fontId="2"/>
  </si>
  <si>
    <t>35×240×4000</t>
    <phoneticPr fontId="20"/>
  </si>
  <si>
    <t>35×240×2000</t>
    <phoneticPr fontId="2"/>
  </si>
  <si>
    <t>分着</t>
    <rPh sb="0" eb="1">
      <t>フン</t>
    </rPh>
    <rPh sb="1" eb="2">
      <t>チャク</t>
    </rPh>
    <phoneticPr fontId="2"/>
  </si>
  <si>
    <t>曜日）</t>
    <phoneticPr fontId="20"/>
  </si>
  <si>
    <t>車両手配区分</t>
    <rPh sb="0" eb="2">
      <t>SYARYO</t>
    </rPh>
    <rPh sb="2" eb="6">
      <t>TEHA</t>
    </rPh>
    <phoneticPr fontId="20"/>
  </si>
  <si>
    <t>30</t>
  </si>
  <si>
    <t>積載量のめやす</t>
  </si>
  <si>
    <t>合計重量</t>
    <rPh sb="0" eb="4">
      <t>GOUKE</t>
    </rPh>
    <phoneticPr fontId="20"/>
  </si>
  <si>
    <r>
      <t>日</t>
    </r>
    <r>
      <rPr>
        <sz val="12"/>
        <rFont val="ヒラギノ明朝 Pro W3"/>
        <family val="3"/>
        <charset val="128"/>
      </rPr>
      <t>（</t>
    </r>
    <phoneticPr fontId="20"/>
  </si>
  <si>
    <t>A-126</t>
  </si>
  <si>
    <r>
      <t>・ご注文・内容変更は、</t>
    </r>
    <r>
      <rPr>
        <sz val="10"/>
        <color indexed="10"/>
        <rFont val="Osaka"/>
        <family val="3"/>
        <charset val="128"/>
      </rPr>
      <t>納入前々日の午前１２時</t>
    </r>
    <r>
      <rPr>
        <sz val="10"/>
        <rFont val="Osaka"/>
        <family val="3"/>
        <charset val="128"/>
      </rPr>
      <t>までにお願いします。</t>
    </r>
    <phoneticPr fontId="20"/>
  </si>
  <si>
    <r>
      <rPr>
        <sz val="10"/>
        <rFont val="Osaka"/>
        <family val="3"/>
        <charset val="128"/>
      </rPr>
      <t>・現場内拘束時間が規定の時間を超えた場合は、追加料金が発生します。</t>
    </r>
    <phoneticPr fontId="20"/>
  </si>
  <si>
    <r>
      <rPr>
        <sz val="10"/>
        <rFont val="Osaka"/>
        <family val="3"/>
        <charset val="128"/>
      </rPr>
      <t>・キャンセルの場合は前日の午前</t>
    </r>
    <r>
      <rPr>
        <sz val="10"/>
        <rFont val="Osaka"/>
        <family val="2"/>
        <charset val="128"/>
      </rPr>
      <t>12</t>
    </r>
    <r>
      <rPr>
        <sz val="10"/>
        <rFont val="Osaka"/>
        <family val="3"/>
        <charset val="128"/>
      </rPr>
      <t>時（</t>
    </r>
    <r>
      <rPr>
        <sz val="10"/>
        <rFont val="Osaka"/>
        <family val="2"/>
        <charset val="128"/>
      </rPr>
      <t>11t/15t</t>
    </r>
    <r>
      <rPr>
        <sz val="10"/>
        <rFont val="Osaka"/>
        <family val="3"/>
        <charset val="128"/>
      </rPr>
      <t>は</t>
    </r>
    <r>
      <rPr>
        <sz val="10"/>
        <rFont val="Osaka"/>
        <family val="2"/>
        <charset val="128"/>
      </rPr>
      <t>10</t>
    </r>
    <r>
      <rPr>
        <sz val="10"/>
        <rFont val="Osaka"/>
        <family val="3"/>
        <charset val="128"/>
      </rPr>
      <t>時）までにお願いします。それ以降はキャンセル料が発生します。</t>
    </r>
    <phoneticPr fontId="20"/>
  </si>
  <si>
    <r>
      <rPr>
        <sz val="10"/>
        <rFont val="Osaka"/>
        <family val="3"/>
        <charset val="128"/>
      </rPr>
      <t>・本社・機材センターとも土曜・日曜・祝日は休業となります。</t>
    </r>
    <phoneticPr fontId="20"/>
  </si>
  <si>
    <r>
      <rPr>
        <sz val="10"/>
        <rFont val="Osaka"/>
        <family val="3"/>
        <charset val="128"/>
      </rPr>
      <t>・品名欄の青色の商品はプルダウンメニューで他の商品を選択できます。</t>
    </r>
    <phoneticPr fontId="20"/>
  </si>
  <si>
    <r>
      <rPr>
        <sz val="10"/>
        <rFont val="Osaka"/>
        <family val="3"/>
        <charset val="128"/>
      </rPr>
      <t>・車両手配区分の「現場手配車両」とは、現場にて手配した車両が当社機材センターに入り積込みし現場に搬入する事です。</t>
    </r>
    <rPh sb="1" eb="7">
      <t>SYARYO</t>
    </rPh>
    <rPh sb="9" eb="15">
      <t>GENNB</t>
    </rPh>
    <rPh sb="19" eb="21">
      <t>KIGEN</t>
    </rPh>
    <rPh sb="30" eb="34">
      <t>TOUSY</t>
    </rPh>
    <rPh sb="39" eb="40">
      <t>HAIR</t>
    </rPh>
    <rPh sb="45" eb="47">
      <t>GENNB</t>
    </rPh>
    <rPh sb="52" eb="53">
      <t>コトデス</t>
    </rPh>
    <phoneticPr fontId="20"/>
  </si>
  <si>
    <t>60枚</t>
    <rPh sb="0" eb="3">
      <t>マイ</t>
    </rPh>
    <phoneticPr fontId="2"/>
  </si>
  <si>
    <t>50枚</t>
    <rPh sb="0" eb="3">
      <t>マイ</t>
    </rPh>
    <phoneticPr fontId="2"/>
  </si>
  <si>
    <t>40枚</t>
    <rPh sb="0" eb="3">
      <t>マイ</t>
    </rPh>
    <phoneticPr fontId="2"/>
  </si>
  <si>
    <t>15枚</t>
    <rPh sb="0" eb="3">
      <t>マイ</t>
    </rPh>
    <phoneticPr fontId="2"/>
  </si>
  <si>
    <t>30枚</t>
    <rPh sb="0" eb="3">
      <t>マイ</t>
    </rPh>
    <phoneticPr fontId="2"/>
  </si>
  <si>
    <t>80枚</t>
    <rPh sb="0" eb="3">
      <t>マイ</t>
    </rPh>
    <phoneticPr fontId="2"/>
  </si>
  <si>
    <t>80枚</t>
    <rPh sb="0" eb="1">
      <t>マ</t>
    </rPh>
    <phoneticPr fontId="20"/>
  </si>
  <si>
    <t>-</t>
    <phoneticPr fontId="20"/>
  </si>
  <si>
    <t>ユニック</t>
  </si>
  <si>
    <t>W-4009　400×914</t>
  </si>
  <si>
    <t>現場手配車両</t>
  </si>
  <si>
    <t>t</t>
    <phoneticPr fontId="37"/>
  </si>
  <si>
    <t>台</t>
    <rPh sb="0" eb="1">
      <t xml:space="preserve">ダイ </t>
    </rPh>
    <phoneticPr fontId="42"/>
  </si>
  <si>
    <t>当日引取</t>
    <rPh sb="0" eb="3">
      <t>トウジ</t>
    </rPh>
    <phoneticPr fontId="42"/>
  </si>
  <si>
    <t>なし</t>
  </si>
  <si>
    <t>内容 (</t>
    <rPh sb="0" eb="2">
      <t>ナイヨウ</t>
    </rPh>
    <phoneticPr fontId="42"/>
  </si>
  <si>
    <t>)</t>
    <phoneticPr fontId="42"/>
  </si>
  <si>
    <t xml:space="preserve">            仮設材注文書</t>
    <phoneticPr fontId="37"/>
  </si>
  <si>
    <t xml:space="preserve"> </t>
    <phoneticPr fontId="42"/>
  </si>
  <si>
    <t>受注担当</t>
    <rPh sb="0" eb="2">
      <t>ジュチュウ</t>
    </rPh>
    <phoneticPr fontId="37"/>
  </si>
  <si>
    <t>行</t>
    <rPh sb="0" eb="1">
      <t>ユキ</t>
    </rPh>
    <phoneticPr fontId="42"/>
  </si>
  <si>
    <t>メール</t>
    <phoneticPr fontId="42"/>
  </si>
  <si>
    <r>
      <t>saℓ</t>
    </r>
    <r>
      <rPr>
        <sz val="18"/>
        <color indexed="8"/>
        <rFont val="ＭＳ Ｐゴシック"/>
        <family val="2"/>
        <charset val="128"/>
      </rPr>
      <t>@kkℓ-ℓease.com</t>
    </r>
    <phoneticPr fontId="42"/>
  </si>
  <si>
    <t>03-3379-6011</t>
    <phoneticPr fontId="42"/>
  </si>
  <si>
    <t>梱包数</t>
    <rPh sb="0" eb="3">
      <t>コンポウ</t>
    </rPh>
    <phoneticPr fontId="20"/>
  </si>
  <si>
    <t>A-405 (CP-20付)</t>
  </si>
  <si>
    <t>KB-4512 (ピン無)</t>
  </si>
  <si>
    <t>A-1 (CP-20付)</t>
  </si>
  <si>
    <t>下さん用手摺</t>
    <rPh sb="0" eb="1">
      <t>シタ</t>
    </rPh>
    <rPh sb="3" eb="4">
      <t>ヨウ</t>
    </rPh>
    <rPh sb="4" eb="6">
      <t>テスリ</t>
    </rPh>
    <phoneticPr fontId="2"/>
  </si>
  <si>
    <t>手摺柱</t>
    <rPh sb="0" eb="2">
      <t>テスリ</t>
    </rPh>
    <rPh sb="2" eb="3">
      <t>ハシラ</t>
    </rPh>
    <phoneticPr fontId="20"/>
  </si>
  <si>
    <t>手摺</t>
    <rPh sb="0" eb="2">
      <t>テスリ</t>
    </rPh>
    <phoneticPr fontId="20"/>
  </si>
  <si>
    <t>NKブラケット</t>
    <phoneticPr fontId="2"/>
  </si>
  <si>
    <t>K-6115 (CP-20付)</t>
  </si>
  <si>
    <t>三連直交クランプ</t>
    <rPh sb="0" eb="1">
      <t xml:space="preserve">サン </t>
    </rPh>
    <rPh sb="1" eb="2">
      <t>コレン</t>
    </rPh>
    <rPh sb="2" eb="4">
      <t>チョッコウ</t>
    </rPh>
    <phoneticPr fontId="20"/>
  </si>
  <si>
    <t>三連自在クランプ</t>
    <rPh sb="0" eb="1">
      <t xml:space="preserve">サン </t>
    </rPh>
    <rPh sb="1" eb="2">
      <t>コレン</t>
    </rPh>
    <rPh sb="2" eb="4">
      <t>ジザイ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</si>
</sst>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
    <numFmt numFmtId="177" formatCode="#,##0.0;[Red]\-#,##0.0"/>
    <numFmt numFmtId="178" formatCode="0.0_);[Red]\(0.0\)"/>
    <numFmt numFmtId="179" formatCode="h&quot;時&quot;mm&quot;分&quot;;@"/>
    <numFmt numFmtId="180" formatCode="yyyy&quot;年&quot;m&quot;月&quot;d&quot;日&quot;;@"/>
  </numFmts>
  <fonts count="67">
    <font>
      <sz val="11"/>
      <name val="ＭＳ Ｐゴシック"/>
      <charset val="128"/>
    </font>
    <font>
      <sz val="11"/>
      <name val="ＭＳ Ｐゴシック"/>
      <family val="3"/>
      <charset val="128"/>
    </font>
    <font>
      <sz val="6"/>
      <name val="Osaka"/>
      <family val="3"/>
      <charset val="128"/>
    </font>
    <font>
      <sz val="12"/>
      <name val="ヒラギノ明朝 Pro W3"/>
      <family val="3"/>
      <charset val="128"/>
    </font>
    <font>
      <sz val="11"/>
      <name val="ヒラギノ明朝 Pro W3"/>
      <family val="3"/>
      <charset val="128"/>
    </font>
    <font>
      <sz val="14"/>
      <name val="ヒラギノ明朝 Pro W3"/>
      <family val="3"/>
      <charset val="128"/>
    </font>
    <font>
      <b/>
      <sz val="16"/>
      <name val="ヒラギノ明朝 Pro W3"/>
      <family val="3"/>
      <charset val="128"/>
    </font>
    <font>
      <i/>
      <sz val="14"/>
      <name val="ヒラギノ明朝 Pro W3"/>
      <family val="3"/>
      <charset val="128"/>
    </font>
    <font>
      <sz val="10"/>
      <name val="ヒラギノ明朝 Pro W3"/>
      <family val="3"/>
      <charset val="128"/>
    </font>
    <font>
      <b/>
      <sz val="12"/>
      <name val="ヒラギノ明朝 Pro W3"/>
      <family val="3"/>
      <charset val="128"/>
    </font>
    <font>
      <b/>
      <i/>
      <sz val="12"/>
      <name val="ヒラギノ明朝 Pro W3"/>
      <family val="3"/>
      <charset val="128"/>
    </font>
    <font>
      <b/>
      <sz val="18"/>
      <name val="ヒラギノ明朝 Pro W3"/>
      <family val="3"/>
      <charset val="128"/>
    </font>
    <font>
      <b/>
      <sz val="14"/>
      <name val="ヒラギノ明朝 Pro W3"/>
      <family val="3"/>
      <charset val="128"/>
    </font>
    <font>
      <sz val="9"/>
      <name val="ヒラギノ明朝 Pro W3"/>
      <family val="3"/>
      <charset val="128"/>
    </font>
    <font>
      <sz val="16"/>
      <name val="ヒラギノ明朝 Pro W3"/>
      <family val="3"/>
      <charset val="128"/>
    </font>
    <font>
      <b/>
      <sz val="10"/>
      <name val="ヒラギノ明朝 Pro W3"/>
      <family val="3"/>
      <charset val="128"/>
    </font>
    <font>
      <sz val="8"/>
      <name val="ヒラギノ明朝 Pro W3"/>
      <family val="3"/>
      <charset val="128"/>
    </font>
    <font>
      <b/>
      <sz val="20"/>
      <name val="ヒラギノ明朝 Pro W3"/>
      <family val="3"/>
      <charset val="128"/>
    </font>
    <font>
      <b/>
      <sz val="22"/>
      <name val="ヒラギノ明朝 Pro W3"/>
      <family val="3"/>
      <charset val="128"/>
    </font>
    <font>
      <b/>
      <sz val="14"/>
      <color indexed="12"/>
      <name val="ヒラギノ明朝 Pro W3"/>
      <family val="3"/>
      <charset val="128"/>
    </font>
    <font>
      <sz val="6"/>
      <name val="ＭＳ Ｐゴシック"/>
      <family val="3"/>
      <charset val="128"/>
    </font>
    <font>
      <sz val="12"/>
      <color indexed="12"/>
      <name val="ヒラギノ明朝 Pro W3"/>
      <family val="3"/>
      <charset val="128"/>
    </font>
    <font>
      <b/>
      <sz val="14"/>
      <color indexed="12"/>
      <name val="ヒラギノ明朝 Pro W3"/>
      <family val="3"/>
      <charset val="128"/>
    </font>
    <font>
      <sz val="10"/>
      <color indexed="81"/>
      <name val="ＭＳ Ｐゴシック"/>
      <family val="3"/>
      <charset val="128"/>
    </font>
    <font>
      <sz val="10"/>
      <name val="ＭＳ Ｐゴシック"/>
      <family val="3"/>
      <charset val="128"/>
    </font>
    <font>
      <sz val="11"/>
      <name val="Osaka"/>
      <family val="3"/>
      <charset val="128"/>
    </font>
    <font>
      <sz val="9"/>
      <color indexed="8"/>
      <name val="ヒラギノ明朝 Pro W3"/>
      <family val="3"/>
      <charset val="128"/>
    </font>
    <font>
      <sz val="10"/>
      <name val="Osaka"/>
      <family val="3"/>
      <charset val="128"/>
    </font>
    <font>
      <sz val="14"/>
      <name val="Osaka"/>
      <family val="3"/>
      <charset val="128"/>
    </font>
    <font>
      <b/>
      <sz val="14"/>
      <color rgb="FF0000FF"/>
      <name val="ヒラギノ明朝 Pro W3"/>
      <family val="3"/>
      <charset val="128"/>
    </font>
    <font>
      <sz val="14"/>
      <color theme="1"/>
      <name val="ヒラギノ明朝 Pro W3"/>
      <family val="3"/>
      <charset val="128"/>
    </font>
    <font>
      <b/>
      <sz val="14"/>
      <color theme="1"/>
      <name val="ヒラギノ明朝 Pro W3"/>
      <family val="3"/>
      <charset val="128"/>
    </font>
    <font>
      <b/>
      <sz val="16"/>
      <name val="ヒラギノ明朝 Pro W3"/>
      <family val="1"/>
      <charset val="128"/>
    </font>
    <font>
      <sz val="10"/>
      <color indexed="10"/>
      <name val="Osaka"/>
      <family val="3"/>
      <charset val="128"/>
    </font>
    <font>
      <sz val="10"/>
      <name val="Osaka"/>
      <family val="2"/>
      <charset val="128"/>
    </font>
    <font>
      <sz val="10"/>
      <color rgb="FF000000"/>
      <name val="ＭＳ Ｐゴシック"/>
      <family val="2"/>
      <charset val="128"/>
    </font>
    <font>
      <sz val="11"/>
      <name val="ヒラギノ明朝 ProN W3"/>
      <family val="1"/>
      <charset val="128"/>
    </font>
    <font>
      <sz val="6"/>
      <name val="Osaka"/>
      <family val="2"/>
      <charset val="128"/>
    </font>
    <font>
      <sz val="10"/>
      <name val="ヒラギノ明朝 ProN W3"/>
      <family val="1"/>
      <charset val="128"/>
    </font>
    <font>
      <sz val="14"/>
      <name val="ヒラギノ明朝 ProN W3"/>
      <family val="1"/>
      <charset val="128"/>
    </font>
    <font>
      <sz val="12"/>
      <name val="ヒラギノ明朝 ProN W3"/>
      <family val="1"/>
      <charset val="128"/>
    </font>
    <font>
      <b/>
      <sz val="14"/>
      <color theme="3" tint="0.39997558519241921"/>
      <name val="ヒラギノ明朝 ProN W3"/>
      <family val="1"/>
      <charset val="128"/>
    </font>
    <font>
      <sz val="6"/>
      <name val="ＭＳ Ｐゴシック"/>
      <family val="2"/>
      <charset val="128"/>
    </font>
    <font>
      <sz val="16"/>
      <name val="ヒラギノ明朝 ProN W3"/>
      <family val="1"/>
      <charset val="128"/>
    </font>
    <font>
      <b/>
      <sz val="12"/>
      <color theme="3" tint="0.39997558519241921"/>
      <name val="ヒラギノ明朝 ProN W3"/>
      <family val="1"/>
      <charset val="128"/>
    </font>
    <font>
      <b/>
      <sz val="10"/>
      <color indexed="8"/>
      <name val="Yu Gothic UI"/>
      <family val="3"/>
      <charset val="1"/>
    </font>
    <font>
      <b/>
      <sz val="26"/>
      <color theme="1"/>
      <name val="ヒラギノ明朝 ProN W3"/>
      <family val="1"/>
      <charset val="128"/>
    </font>
    <font>
      <b/>
      <sz val="16"/>
      <color theme="1"/>
      <name val="ヒラギノ明朝 ProN W3"/>
      <family val="1"/>
      <charset val="128"/>
    </font>
    <font>
      <b/>
      <sz val="10"/>
      <color theme="0" tint="-0.14999847407452621"/>
      <name val="ヒラギノ明朝 ProN W3"/>
      <family val="1"/>
      <charset val="128"/>
    </font>
    <font>
      <b/>
      <sz val="24"/>
      <color theme="1"/>
      <name val="ヒラギノ明朝 ProN W3"/>
      <family val="1"/>
      <charset val="128"/>
    </font>
    <font>
      <sz val="12"/>
      <color theme="1"/>
      <name val="ヒラギノ明朝 ProN W3"/>
      <family val="1"/>
      <charset val="128"/>
    </font>
    <font>
      <sz val="14"/>
      <color theme="1"/>
      <name val="ヒラギノ明朝 ProN W3"/>
      <family val="1"/>
      <charset val="128"/>
    </font>
    <font>
      <sz val="18"/>
      <color theme="1"/>
      <name val="ＭＳ Ｐゴシック"/>
      <family val="2"/>
      <charset val="128"/>
    </font>
    <font>
      <sz val="18"/>
      <color indexed="8"/>
      <name val="ＭＳ Ｐゴシック"/>
      <family val="2"/>
      <charset val="128"/>
    </font>
    <font>
      <sz val="11"/>
      <color theme="1"/>
      <name val="ヒラギノ明朝 ProN W3"/>
      <family val="1"/>
      <charset val="128"/>
    </font>
    <font>
      <b/>
      <sz val="22.5"/>
      <color theme="1"/>
      <name val="ＭＳ Ｐゴシック"/>
      <family val="2"/>
      <charset val="128"/>
      <scheme val="major"/>
    </font>
    <font>
      <sz val="9"/>
      <name val="ヒラギノ明朝 Pro W3"/>
      <family val="1"/>
      <charset val="128"/>
    </font>
    <font>
      <b/>
      <sz val="10"/>
      <color rgb="FF000000"/>
      <name val="Yu Gothic UI"/>
    </font>
    <font>
      <sz val="11"/>
      <name val="ヒラギノ明朝 Pro W3"/>
      <family val="1"/>
      <charset val="128"/>
    </font>
    <font>
      <b/>
      <sz val="12"/>
      <color theme="1"/>
      <name val="ヒラギノ明朝 Pro W3"/>
      <family val="3"/>
      <charset val="128"/>
    </font>
    <font>
      <sz val="8"/>
      <name val="ヒラギノ明朝 Pro W3"/>
      <family val="1"/>
      <charset val="128"/>
    </font>
    <font>
      <sz val="7"/>
      <name val="ヒラギノ明朝 Pro W3"/>
      <family val="3"/>
      <charset val="128"/>
    </font>
    <font>
      <b/>
      <sz val="10"/>
      <color rgb="FF0000FF"/>
      <name val="ヒラギノ明朝 Pro W3"/>
      <family val="1"/>
      <charset val="128"/>
    </font>
    <font>
      <b/>
      <sz val="10"/>
      <color indexed="12"/>
      <name val="ヒラギノ明朝 Pro W3"/>
      <family val="1"/>
      <charset val="128"/>
    </font>
    <font>
      <sz val="12"/>
      <color theme="1"/>
      <name val="ヒラギノ明朝 ProN W3"/>
      <family val="1"/>
      <charset val="128"/>
    </font>
    <font>
      <b/>
      <sz val="12"/>
      <color theme="1"/>
      <name val="ヒラギノ明朝 ProN W3"/>
      <family val="1"/>
      <charset val="128"/>
    </font>
    <font>
      <b/>
      <sz val="14"/>
      <color theme="1"/>
      <name val="ヒラギノ明朝 Pro W3"/>
      <family val="1"/>
      <charset val="128"/>
    </font>
  </fonts>
  <fills count="3">
    <fill>
      <patternFill patternType="none"/>
    </fill>
    <fill>
      <patternFill patternType="gray125"/>
    </fill>
    <fill>
      <patternFill patternType="solid">
        <fgColor theme="8" tint="0.79998168889431442"/>
        <bgColor indexed="64"/>
      </patternFill>
    </fill>
  </fills>
  <borders count="84">
    <border>
      <left/>
      <right/>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medium">
        <color auto="1"/>
      </left>
      <right/>
      <top style="medium">
        <color auto="1"/>
      </top>
      <bottom/>
      <diagonal/>
    </border>
    <border>
      <left/>
      <right style="thin">
        <color auto="1"/>
      </right>
      <top style="medium">
        <color auto="1"/>
      </top>
      <bottom style="medium">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style="medium">
        <color auto="1"/>
      </left>
      <right/>
      <top/>
      <bottom style="thin">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right style="medium">
        <color auto="1"/>
      </right>
      <top/>
      <bottom style="thin">
        <color auto="1"/>
      </bottom>
      <diagonal/>
    </border>
    <border>
      <left/>
      <right/>
      <top/>
      <bottom style="dotted">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auto="1"/>
      </left>
      <right/>
      <top/>
      <bottom/>
      <diagonal/>
    </border>
    <border>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theme="0" tint="-0.34998626667073579"/>
      </bottom>
      <diagonal/>
    </border>
    <border>
      <left/>
      <right/>
      <top style="medium">
        <color auto="1"/>
      </top>
      <bottom style="thin">
        <color theme="0" tint="-0.34998626667073579"/>
      </bottom>
      <diagonal/>
    </border>
    <border>
      <left/>
      <right style="thin">
        <color auto="1"/>
      </right>
      <top style="medium">
        <color auto="1"/>
      </top>
      <bottom style="thin">
        <color theme="0" tint="-0.34998626667073579"/>
      </bottom>
      <diagonal/>
    </border>
    <border>
      <left style="thin">
        <color auto="1"/>
      </left>
      <right/>
      <top style="medium">
        <color auto="1"/>
      </top>
      <bottom style="thin">
        <color theme="0" tint="-0.34998626667073579"/>
      </bottom>
      <diagonal/>
    </border>
    <border>
      <left style="medium">
        <color auto="1"/>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top style="thin">
        <color theme="0" tint="-0.34998626667073579"/>
      </top>
      <bottom style="thin">
        <color theme="0" tint="-0.34998626667073579"/>
      </bottom>
      <diagonal/>
    </border>
    <border>
      <left style="medium">
        <color auto="1"/>
      </left>
      <right/>
      <top style="thin">
        <color theme="0" tint="-0.34998626667073579"/>
      </top>
      <bottom style="thin">
        <color theme="0" tint="-0.34998626667073579"/>
      </bottom>
      <diagonal/>
    </border>
    <border>
      <left/>
      <right style="medium">
        <color auto="1"/>
      </right>
      <top style="thin">
        <color theme="0" tint="-0.34998626667073579"/>
      </top>
      <bottom style="thin">
        <color theme="0" tint="-0.34998626667073579"/>
      </bottom>
      <diagonal/>
    </border>
    <border>
      <left style="medium">
        <color auto="1"/>
      </left>
      <right style="thin">
        <color auto="1"/>
      </right>
      <top style="thin">
        <color theme="0" tint="-0.34998626667073579"/>
      </top>
      <bottom style="medium">
        <color auto="1"/>
      </bottom>
      <diagonal/>
    </border>
    <border>
      <left/>
      <right/>
      <top style="thin">
        <color theme="0" tint="-0.34998626667073579"/>
      </top>
      <bottom style="medium">
        <color auto="1"/>
      </bottom>
      <diagonal/>
    </border>
    <border>
      <left style="thin">
        <color auto="1"/>
      </left>
      <right/>
      <top style="thin">
        <color theme="0" tint="-0.34998626667073579"/>
      </top>
      <bottom style="medium">
        <color auto="1"/>
      </bottom>
      <diagonal/>
    </border>
    <border>
      <left style="medium">
        <color auto="1"/>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right style="thin">
        <color auto="1"/>
      </right>
      <top style="thin">
        <color theme="0" tint="-0.34998626667073579"/>
      </top>
      <bottom style="medium">
        <color auto="1"/>
      </bottom>
      <diagonal/>
    </border>
    <border>
      <left style="medium">
        <color auto="1"/>
      </left>
      <right style="thin">
        <color auto="1"/>
      </right>
      <top style="thin">
        <color theme="0" tint="-0.34998626667073579"/>
      </top>
      <bottom/>
      <diagonal/>
    </border>
    <border>
      <left/>
      <right/>
      <top style="thin">
        <color theme="0" tint="-0.34998626667073579"/>
      </top>
      <bottom/>
      <diagonal/>
    </border>
    <border>
      <left style="thin">
        <color auto="1"/>
      </left>
      <right/>
      <top style="thin">
        <color theme="0" tint="-0.34998626667073579"/>
      </top>
      <bottom/>
      <diagonal/>
    </border>
    <border>
      <left style="medium">
        <color auto="1"/>
      </left>
      <right/>
      <top style="thin">
        <color theme="0" tint="-0.34998626667073579"/>
      </top>
      <bottom/>
      <diagonal/>
    </border>
    <border>
      <left/>
      <right style="medium">
        <color auto="1"/>
      </right>
      <top style="thin">
        <color theme="0" tint="-0.34998626667073579"/>
      </top>
      <bottom/>
      <diagonal/>
    </border>
    <border>
      <left/>
      <right style="thin">
        <color auto="1"/>
      </right>
      <top style="thin">
        <color theme="0" tint="-0.34998626667073579"/>
      </top>
      <bottom/>
      <diagonal/>
    </border>
    <border>
      <left style="medium">
        <color auto="1"/>
      </left>
      <right style="thin">
        <color auto="1"/>
      </right>
      <top style="thin">
        <color auto="1"/>
      </top>
      <bottom style="thin">
        <color theme="0" tint="-0.34998626667073579"/>
      </bottom>
      <diagonal/>
    </border>
    <border>
      <left/>
      <right/>
      <top style="thin">
        <color auto="1"/>
      </top>
      <bottom style="thin">
        <color theme="0" tint="-0.34998626667073579"/>
      </bottom>
      <diagonal/>
    </border>
    <border>
      <left style="thin">
        <color auto="1"/>
      </left>
      <right/>
      <top style="thin">
        <color auto="1"/>
      </top>
      <bottom style="thin">
        <color theme="0" tint="-0.34998626667073579"/>
      </bottom>
      <diagonal/>
    </border>
    <border>
      <left style="medium">
        <color auto="1"/>
      </left>
      <right/>
      <top style="thin">
        <color auto="1"/>
      </top>
      <bottom style="thin">
        <color theme="0" tint="-0.34998626667073579"/>
      </bottom>
      <diagonal/>
    </border>
    <border>
      <left/>
      <right style="medium">
        <color auto="1"/>
      </right>
      <top style="thin">
        <color auto="1"/>
      </top>
      <bottom style="thin">
        <color theme="0" tint="-0.34998626667073579"/>
      </bottom>
      <diagonal/>
    </border>
    <border>
      <left/>
      <right style="thin">
        <color auto="1"/>
      </right>
      <top style="thin">
        <color auto="1"/>
      </top>
      <bottom style="thin">
        <color theme="0" tint="-0.34998626667073579"/>
      </bottom>
      <diagonal/>
    </border>
    <border>
      <left style="medium">
        <color auto="1"/>
      </left>
      <right style="thin">
        <color auto="1"/>
      </right>
      <top/>
      <bottom style="thin">
        <color theme="0" tint="-0.34998626667073579"/>
      </bottom>
      <diagonal/>
    </border>
    <border>
      <left/>
      <right/>
      <top/>
      <bottom style="thin">
        <color theme="0" tint="-0.34998626667073579"/>
      </bottom>
      <diagonal/>
    </border>
    <border>
      <left style="thin">
        <color auto="1"/>
      </left>
      <right/>
      <top/>
      <bottom style="thin">
        <color theme="0" tint="-0.34998626667073579"/>
      </bottom>
      <diagonal/>
    </border>
    <border>
      <left style="medium">
        <color auto="1"/>
      </left>
      <right/>
      <top/>
      <bottom style="thin">
        <color theme="0" tint="-0.34998626667073579"/>
      </bottom>
      <diagonal/>
    </border>
    <border>
      <left/>
      <right style="medium">
        <color auto="1"/>
      </right>
      <top/>
      <bottom style="thin">
        <color theme="0" tint="-0.34998626667073579"/>
      </bottom>
      <diagonal/>
    </border>
    <border>
      <left/>
      <right style="thin">
        <color auto="1"/>
      </right>
      <top/>
      <bottom style="thin">
        <color theme="0" tint="-0.34998626667073579"/>
      </bottom>
      <diagonal/>
    </border>
    <border>
      <left style="medium">
        <color auto="1"/>
      </left>
      <right style="thin">
        <color auto="1"/>
      </right>
      <top style="thin">
        <color theme="0" tint="-0.34998626667073579"/>
      </top>
      <bottom style="thin">
        <color auto="1"/>
      </bottom>
      <diagonal/>
    </border>
    <border>
      <left/>
      <right/>
      <top style="thin">
        <color theme="0" tint="-0.34998626667073579"/>
      </top>
      <bottom style="thin">
        <color auto="1"/>
      </bottom>
      <diagonal/>
    </border>
    <border>
      <left style="thin">
        <color auto="1"/>
      </left>
      <right/>
      <top style="thin">
        <color theme="0" tint="-0.34998626667073579"/>
      </top>
      <bottom style="thin">
        <color auto="1"/>
      </bottom>
      <diagonal/>
    </border>
    <border>
      <left style="medium">
        <color auto="1"/>
      </left>
      <right/>
      <top style="thin">
        <color theme="0" tint="-0.34998626667073579"/>
      </top>
      <bottom style="thin">
        <color auto="1"/>
      </bottom>
      <diagonal/>
    </border>
    <border>
      <left/>
      <right style="medium">
        <color auto="1"/>
      </right>
      <top style="thin">
        <color theme="0" tint="-0.34998626667073579"/>
      </top>
      <bottom style="thin">
        <color auto="1"/>
      </bottom>
      <diagonal/>
    </border>
    <border>
      <left/>
      <right style="thin">
        <color auto="1"/>
      </right>
      <top style="thin">
        <color theme="0" tint="-0.34998626667073579"/>
      </top>
      <bottom style="thin">
        <color auto="1"/>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399">
    <xf numFmtId="0" fontId="0" fillId="0" borderId="0" xfId="0"/>
    <xf numFmtId="0" fontId="5" fillId="0" borderId="0" xfId="0" applyFont="1" applyAlignment="1">
      <alignment vertical="center"/>
    </xf>
    <xf numFmtId="0" fontId="3" fillId="0" borderId="5" xfId="0" applyFont="1" applyBorder="1" applyAlignment="1">
      <alignment horizontal="right" vertical="center" wrapText="1"/>
    </xf>
    <xf numFmtId="0" fontId="5" fillId="0" borderId="6"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right" vertical="center" wrapText="1"/>
    </xf>
    <xf numFmtId="0" fontId="3" fillId="0" borderId="7"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8" fillId="0" borderId="10" xfId="0" applyFont="1" applyBorder="1" applyAlignment="1">
      <alignment vertical="center"/>
    </xf>
    <xf numFmtId="0" fontId="7" fillId="0" borderId="0" xfId="0" applyFont="1" applyAlignment="1">
      <alignment vertical="center"/>
    </xf>
    <xf numFmtId="0" fontId="6" fillId="0" borderId="1" xfId="0" applyFont="1" applyBorder="1" applyAlignment="1">
      <alignment vertical="center"/>
    </xf>
    <xf numFmtId="0" fontId="5" fillId="0" borderId="13" xfId="0" applyFont="1" applyBorder="1" applyAlignment="1">
      <alignment vertical="center"/>
    </xf>
    <xf numFmtId="0" fontId="9" fillId="0" borderId="14" xfId="0" applyFont="1" applyBorder="1" applyAlignment="1">
      <alignment horizontal="center" vertical="center"/>
    </xf>
    <xf numFmtId="0" fontId="4" fillId="0" borderId="15" xfId="0" applyFont="1" applyBorder="1" applyAlignment="1">
      <alignment vertical="center"/>
    </xf>
    <xf numFmtId="0" fontId="8" fillId="0" borderId="10" xfId="0" applyFont="1" applyBorder="1"/>
    <xf numFmtId="0" fontId="5" fillId="0" borderId="16" xfId="0" applyFont="1" applyBorder="1" applyAlignment="1">
      <alignment vertical="center"/>
    </xf>
    <xf numFmtId="0" fontId="9" fillId="0" borderId="17" xfId="0" applyFont="1" applyBorder="1" applyAlignment="1">
      <alignment horizontal="center" vertical="center"/>
    </xf>
    <xf numFmtId="0" fontId="12" fillId="0" borderId="1" xfId="0" applyFont="1" applyBorder="1" applyAlignment="1">
      <alignment vertical="center"/>
    </xf>
    <xf numFmtId="0" fontId="3" fillId="0" borderId="18" xfId="0" applyFont="1" applyBorder="1" applyAlignment="1">
      <alignment vertical="center"/>
    </xf>
    <xf numFmtId="0" fontId="4" fillId="0" borderId="1" xfId="0" applyFont="1" applyBorder="1"/>
    <xf numFmtId="0" fontId="5" fillId="0" borderId="19" xfId="0" applyFont="1" applyBorder="1" applyAlignment="1">
      <alignment vertical="center"/>
    </xf>
    <xf numFmtId="0" fontId="3" fillId="0" borderId="15" xfId="0" applyFont="1" applyBorder="1" applyAlignment="1">
      <alignment vertical="center"/>
    </xf>
    <xf numFmtId="0" fontId="4" fillId="0" borderId="0" xfId="0" applyFont="1" applyAlignment="1">
      <alignment vertical="center"/>
    </xf>
    <xf numFmtId="0" fontId="12" fillId="0" borderId="5" xfId="0" applyFont="1" applyBorder="1" applyAlignment="1">
      <alignment vertical="center"/>
    </xf>
    <xf numFmtId="0" fontId="3" fillId="0" borderId="5" xfId="0" applyFont="1" applyBorder="1" applyAlignment="1">
      <alignment vertical="center"/>
    </xf>
    <xf numFmtId="0" fontId="19" fillId="0" borderId="11" xfId="0" applyFont="1" applyBorder="1" applyAlignment="1" applyProtection="1">
      <alignment horizontal="right" vertical="center"/>
      <protection locked="0"/>
    </xf>
    <xf numFmtId="0" fontId="19" fillId="0" borderId="21" xfId="0" applyFont="1" applyBorder="1" applyAlignment="1" applyProtection="1">
      <alignment horizontal="right" vertical="center"/>
      <protection locked="0"/>
    </xf>
    <xf numFmtId="0" fontId="13" fillId="0" borderId="6" xfId="0" applyFont="1" applyBorder="1" applyAlignment="1">
      <alignment horizontal="center" vertical="center"/>
    </xf>
    <xf numFmtId="0" fontId="5" fillId="0" borderId="10" xfId="0" applyFont="1" applyBorder="1" applyAlignment="1">
      <alignment vertical="center"/>
    </xf>
    <xf numFmtId="176" fontId="13" fillId="0" borderId="11" xfId="0" applyNumberFormat="1" applyFont="1" applyBorder="1" applyAlignment="1">
      <alignment horizontal="right" vertical="center"/>
    </xf>
    <xf numFmtId="1" fontId="8" fillId="0" borderId="23" xfId="0" applyNumberFormat="1" applyFont="1" applyBorder="1" applyAlignment="1">
      <alignment horizontal="center" vertical="center"/>
    </xf>
    <xf numFmtId="0" fontId="5" fillId="0" borderId="1" xfId="0" applyFont="1" applyBorder="1" applyAlignment="1">
      <alignment vertical="center"/>
    </xf>
    <xf numFmtId="0" fontId="3" fillId="0" borderId="1" xfId="0" applyFont="1" applyBorder="1" applyAlignment="1">
      <alignment vertical="center"/>
    </xf>
    <xf numFmtId="0" fontId="13" fillId="0" borderId="24" xfId="0" applyFont="1" applyBorder="1" applyAlignment="1">
      <alignment horizontal="center" vertical="center"/>
    </xf>
    <xf numFmtId="176" fontId="5" fillId="0" borderId="0" xfId="0" applyNumberFormat="1" applyFont="1" applyAlignment="1">
      <alignment vertical="center"/>
    </xf>
    <xf numFmtId="176" fontId="3" fillId="0" borderId="0" xfId="0" applyNumberFormat="1" applyFont="1" applyAlignment="1">
      <alignment vertical="center"/>
    </xf>
    <xf numFmtId="178" fontId="3" fillId="0" borderId="0" xfId="0" applyNumberFormat="1" applyFont="1" applyAlignment="1">
      <alignment vertical="center"/>
    </xf>
    <xf numFmtId="2" fontId="3" fillId="0" borderId="0" xfId="0" applyNumberFormat="1" applyFont="1" applyAlignment="1">
      <alignment vertical="center"/>
    </xf>
    <xf numFmtId="0" fontId="3" fillId="0" borderId="25" xfId="0" applyFont="1" applyBorder="1" applyAlignment="1">
      <alignment horizontal="left" vertical="center"/>
    </xf>
    <xf numFmtId="0" fontId="3" fillId="0" borderId="27" xfId="0" applyFont="1" applyBorder="1" applyAlignment="1">
      <alignment vertical="center"/>
    </xf>
    <xf numFmtId="0" fontId="19" fillId="0" borderId="26" xfId="0" applyFont="1" applyBorder="1" applyAlignment="1" applyProtection="1">
      <alignment horizontal="right" vertical="center"/>
      <protection locked="0"/>
    </xf>
    <xf numFmtId="176" fontId="13" fillId="0" borderId="26" xfId="0" applyNumberFormat="1" applyFont="1" applyBorder="1" applyAlignment="1">
      <alignment horizontal="right" vertical="center"/>
    </xf>
    <xf numFmtId="1" fontId="8" fillId="0" borderId="29" xfId="0" applyNumberFormat="1" applyFont="1" applyBorder="1" applyAlignment="1">
      <alignment horizontal="center" vertical="center"/>
    </xf>
    <xf numFmtId="0" fontId="13" fillId="0" borderId="30" xfId="0" applyFont="1" applyBorder="1" applyAlignment="1">
      <alignment horizontal="center" vertical="center"/>
    </xf>
    <xf numFmtId="0" fontId="12" fillId="0" borderId="27" xfId="0" applyFont="1" applyBorder="1" applyAlignment="1">
      <alignment horizontal="left" vertical="center"/>
    </xf>
    <xf numFmtId="0" fontId="12" fillId="0" borderId="27" xfId="0" applyFont="1" applyBorder="1" applyAlignment="1">
      <alignment vertical="center"/>
    </xf>
    <xf numFmtId="1" fontId="8" fillId="0" borderId="19" xfId="0" applyNumberFormat="1" applyFont="1" applyBorder="1" applyAlignment="1">
      <alignment horizontal="center" vertical="center"/>
    </xf>
    <xf numFmtId="0" fontId="19" fillId="0" borderId="31" xfId="0" applyFont="1" applyBorder="1" applyAlignment="1" applyProtection="1">
      <alignment horizontal="right" vertical="center"/>
      <protection locked="0"/>
    </xf>
    <xf numFmtId="1" fontId="8" fillId="0" borderId="13" xfId="0" applyNumberFormat="1" applyFont="1" applyBorder="1" applyAlignment="1">
      <alignment horizontal="center" vertical="center"/>
    </xf>
    <xf numFmtId="0" fontId="13" fillId="0" borderId="7" xfId="0" applyFont="1" applyBorder="1" applyAlignment="1">
      <alignment horizontal="center" vertical="center"/>
    </xf>
    <xf numFmtId="0" fontId="3" fillId="0" borderId="10" xfId="0" applyFont="1" applyBorder="1" applyAlignment="1">
      <alignment vertical="center"/>
    </xf>
    <xf numFmtId="0" fontId="5" fillId="0" borderId="0" xfId="0" applyFont="1" applyAlignment="1">
      <alignment horizontal="center" vertical="center"/>
    </xf>
    <xf numFmtId="176" fontId="13" fillId="0" borderId="21" xfId="0" applyNumberFormat="1" applyFont="1" applyBorder="1" applyAlignment="1">
      <alignment horizontal="right" vertical="center"/>
    </xf>
    <xf numFmtId="1" fontId="4" fillId="0" borderId="6" xfId="0" applyNumberFormat="1" applyFont="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1" fontId="4" fillId="0" borderId="7" xfId="0" applyNumberFormat="1" applyFont="1" applyBorder="1" applyAlignment="1">
      <alignment horizontal="center" vertical="center"/>
    </xf>
    <xf numFmtId="0" fontId="25" fillId="0" borderId="0" xfId="0" applyFont="1" applyAlignment="1">
      <alignment vertical="center"/>
    </xf>
    <xf numFmtId="0" fontId="4" fillId="0" borderId="7" xfId="0" applyFont="1" applyBorder="1" applyAlignment="1">
      <alignment horizontal="center" vertical="center"/>
    </xf>
    <xf numFmtId="176" fontId="13" fillId="0" borderId="31" xfId="0" applyNumberFormat="1" applyFont="1" applyBorder="1" applyAlignment="1">
      <alignment horizontal="right" vertical="center"/>
    </xf>
    <xf numFmtId="0" fontId="30" fillId="0" borderId="0" xfId="0" applyFont="1" applyAlignment="1">
      <alignment vertical="center"/>
    </xf>
    <xf numFmtId="177" fontId="6" fillId="0" borderId="8" xfId="1" applyNumberFormat="1" applyFont="1" applyFill="1" applyBorder="1" applyAlignment="1" applyProtection="1">
      <alignment vertical="center"/>
    </xf>
    <xf numFmtId="1" fontId="12" fillId="0" borderId="8" xfId="0" applyNumberFormat="1" applyFont="1" applyBorder="1" applyAlignment="1">
      <alignmen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31" fillId="0" borderId="5" xfId="0" applyFont="1" applyBorder="1" applyAlignment="1">
      <alignment vertical="center"/>
    </xf>
    <xf numFmtId="6" fontId="12" fillId="0" borderId="5" xfId="2" applyFont="1" applyFill="1" applyBorder="1" applyAlignment="1" applyProtection="1">
      <alignment vertical="center"/>
    </xf>
    <xf numFmtId="6" fontId="12" fillId="0" borderId="6" xfId="2" applyFont="1" applyFill="1" applyBorder="1" applyAlignment="1" applyProtection="1">
      <alignment vertical="center"/>
    </xf>
    <xf numFmtId="6" fontId="12" fillId="0" borderId="0" xfId="2" applyFont="1" applyFill="1" applyBorder="1" applyAlignment="1" applyProtection="1">
      <alignment vertical="center"/>
    </xf>
    <xf numFmtId="6" fontId="12" fillId="0" borderId="7" xfId="2" applyFont="1" applyFill="1" applyBorder="1" applyAlignment="1" applyProtection="1">
      <alignment vertical="center"/>
    </xf>
    <xf numFmtId="0" fontId="27" fillId="0" borderId="0" xfId="0" applyFont="1" applyAlignment="1">
      <alignment vertical="center"/>
    </xf>
    <xf numFmtId="0" fontId="4" fillId="0" borderId="8" xfId="0" applyFont="1" applyBorder="1" applyAlignment="1">
      <alignment vertical="center"/>
    </xf>
    <xf numFmtId="0" fontId="13" fillId="0" borderId="15" xfId="0" applyFont="1" applyBorder="1" applyAlignment="1">
      <alignment horizontal="left" vertical="center"/>
    </xf>
    <xf numFmtId="0" fontId="34" fillId="0" borderId="0" xfId="0" applyFont="1" applyAlignment="1">
      <alignment vertical="center"/>
    </xf>
    <xf numFmtId="0" fontId="4" fillId="0" borderId="1" xfId="0" applyFont="1" applyBorder="1" applyAlignment="1">
      <alignment vertical="center"/>
    </xf>
    <xf numFmtId="0" fontId="39" fillId="0" borderId="0" xfId="0" applyFont="1" applyAlignment="1">
      <alignment vertical="center"/>
    </xf>
    <xf numFmtId="0" fontId="40" fillId="0" borderId="15" xfId="0" applyFont="1" applyBorder="1" applyAlignment="1">
      <alignment vertical="center"/>
    </xf>
    <xf numFmtId="0" fontId="39" fillId="0" borderId="10" xfId="0" applyFont="1" applyBorder="1" applyAlignment="1">
      <alignment vertical="center"/>
    </xf>
    <xf numFmtId="0" fontId="40" fillId="0" borderId="13" xfId="0" applyFont="1" applyBorder="1" applyAlignment="1" applyProtection="1">
      <alignment vertical="center"/>
      <protection locked="0"/>
    </xf>
    <xf numFmtId="0" fontId="6" fillId="0" borderId="10" xfId="0" applyFont="1" applyBorder="1" applyAlignment="1">
      <alignment vertical="center"/>
    </xf>
    <xf numFmtId="0" fontId="10" fillId="0" borderId="18" xfId="0" applyFont="1" applyBorder="1" applyAlignment="1">
      <alignment vertical="center"/>
    </xf>
    <xf numFmtId="0" fontId="11" fillId="0" borderId="0" xfId="0" applyFont="1" applyAlignment="1">
      <alignment vertical="center"/>
    </xf>
    <xf numFmtId="0" fontId="36" fillId="0" borderId="0" xfId="0" applyFont="1"/>
    <xf numFmtId="0" fontId="41" fillId="0" borderId="0" xfId="0" applyFont="1" applyAlignment="1" applyProtection="1">
      <alignment horizontal="center" vertical="center"/>
      <protection locked="0"/>
    </xf>
    <xf numFmtId="0" fontId="40" fillId="0" borderId="0" xfId="0" applyFont="1" applyAlignment="1">
      <alignment horizontal="left" vertical="center"/>
    </xf>
    <xf numFmtId="0" fontId="39" fillId="0" borderId="0" xfId="0" applyFont="1" applyAlignment="1" applyProtection="1">
      <alignment horizontal="center" vertical="center"/>
      <protection locked="0"/>
    </xf>
    <xf numFmtId="0" fontId="7" fillId="0" borderId="18" xfId="0" applyFont="1" applyBorder="1" applyAlignment="1">
      <alignment vertical="center"/>
    </xf>
    <xf numFmtId="0" fontId="5" fillId="0" borderId="18" xfId="0" applyFont="1" applyBorder="1" applyAlignment="1">
      <alignment horizontal="left" vertical="center"/>
    </xf>
    <xf numFmtId="0" fontId="5" fillId="0" borderId="1" xfId="0" applyFont="1" applyBorder="1" applyAlignment="1">
      <alignment horizontal="left" vertical="center"/>
    </xf>
    <xf numFmtId="0" fontId="49" fillId="0" borderId="0" xfId="0" applyFont="1" applyAlignment="1">
      <alignment horizontal="center" vertical="center"/>
    </xf>
    <xf numFmtId="31" fontId="50" fillId="0" borderId="0" xfId="0" applyNumberFormat="1" applyFont="1" applyAlignment="1">
      <alignment horizontal="right" vertical="center"/>
    </xf>
    <xf numFmtId="31" fontId="50" fillId="0" borderId="0" xfId="0" applyNumberFormat="1" applyFont="1" applyAlignment="1">
      <alignment horizontal="center"/>
    </xf>
    <xf numFmtId="31" fontId="50" fillId="0" borderId="0" xfId="0" applyNumberFormat="1" applyFont="1" applyAlignment="1">
      <alignment horizontal="center" vertical="center"/>
    </xf>
    <xf numFmtId="0" fontId="47" fillId="0" borderId="2" xfId="0" applyFont="1" applyBorder="1" applyAlignment="1">
      <alignment vertical="center"/>
    </xf>
    <xf numFmtId="0" fontId="51" fillId="0" borderId="3" xfId="0" applyFont="1" applyBorder="1" applyAlignment="1">
      <alignment vertical="center"/>
    </xf>
    <xf numFmtId="0" fontId="39" fillId="0" borderId="3" xfId="0" applyFont="1" applyBorder="1" applyAlignment="1">
      <alignment vertical="center"/>
    </xf>
    <xf numFmtId="0" fontId="50" fillId="0" borderId="12" xfId="0" applyFont="1" applyBorder="1" applyAlignment="1">
      <alignment vertical="center"/>
    </xf>
    <xf numFmtId="0" fontId="47" fillId="0" borderId="22" xfId="0" applyFont="1" applyBorder="1" applyAlignment="1">
      <alignment horizontal="centerContinuous" vertical="center"/>
    </xf>
    <xf numFmtId="0" fontId="54" fillId="0" borderId="3" xfId="0" applyFont="1" applyBorder="1" applyAlignment="1">
      <alignment horizontal="centerContinuous" vertical="center"/>
    </xf>
    <xf numFmtId="176" fontId="4" fillId="0" borderId="18" xfId="0" applyNumberFormat="1" applyFont="1" applyBorder="1" applyAlignment="1">
      <alignment horizontal="center" vertical="center"/>
    </xf>
    <xf numFmtId="176" fontId="4" fillId="0" borderId="20" xfId="0" applyNumberFormat="1" applyFont="1" applyBorder="1" applyAlignment="1">
      <alignment horizontal="center" vertical="center"/>
    </xf>
    <xf numFmtId="0" fontId="13" fillId="0" borderId="5" xfId="0" applyFont="1" applyBorder="1" applyAlignment="1">
      <alignment vertical="center"/>
    </xf>
    <xf numFmtId="0" fontId="22" fillId="0" borderId="0" xfId="0" applyFont="1" applyAlignment="1" applyProtection="1">
      <alignment horizontal="left" vertical="center"/>
      <protection locked="0"/>
    </xf>
    <xf numFmtId="0" fontId="5" fillId="0" borderId="27" xfId="0" applyFont="1" applyBorder="1" applyAlignment="1">
      <alignment vertical="center"/>
    </xf>
    <xf numFmtId="176" fontId="4" fillId="0" borderId="37" xfId="0" applyNumberFormat="1" applyFont="1" applyBorder="1" applyAlignment="1">
      <alignment horizontal="center" vertical="center"/>
    </xf>
    <xf numFmtId="0" fontId="4" fillId="0" borderId="5" xfId="0" applyFont="1" applyBorder="1" applyAlignment="1">
      <alignment vertical="center"/>
    </xf>
    <xf numFmtId="0" fontId="56" fillId="0" borderId="43" xfId="0" applyFont="1" applyBorder="1" applyAlignment="1">
      <alignment vertical="center"/>
    </xf>
    <xf numFmtId="0" fontId="5" fillId="0" borderId="43" xfId="0" applyFont="1" applyBorder="1" applyAlignment="1">
      <alignment vertical="center"/>
    </xf>
    <xf numFmtId="0" fontId="4" fillId="0" borderId="45" xfId="0" applyFont="1" applyBorder="1" applyAlignment="1">
      <alignment horizontal="center" vertical="center"/>
    </xf>
    <xf numFmtId="0" fontId="19" fillId="0" borderId="46" xfId="0" applyFont="1" applyBorder="1" applyAlignment="1" applyProtection="1">
      <alignment horizontal="right" vertical="center"/>
      <protection locked="0"/>
    </xf>
    <xf numFmtId="0" fontId="4" fillId="0" borderId="47" xfId="0" applyFont="1" applyBorder="1" applyAlignment="1">
      <alignment horizontal="center" vertical="center"/>
    </xf>
    <xf numFmtId="176" fontId="13" fillId="0" borderId="43" xfId="0" applyNumberFormat="1" applyFont="1" applyBorder="1" applyAlignment="1">
      <alignment horizontal="right" vertical="center"/>
    </xf>
    <xf numFmtId="1" fontId="8" fillId="0" borderId="44" xfId="0" applyNumberFormat="1" applyFont="1" applyBorder="1" applyAlignment="1">
      <alignment horizontal="center" vertical="center"/>
    </xf>
    <xf numFmtId="0" fontId="13" fillId="0" borderId="47" xfId="0" applyFont="1" applyBorder="1" applyAlignment="1">
      <alignment horizontal="center" vertical="center"/>
    </xf>
    <xf numFmtId="0" fontId="16" fillId="0" borderId="49" xfId="0" applyFont="1" applyBorder="1" applyAlignment="1">
      <alignment vertical="center"/>
    </xf>
    <xf numFmtId="0" fontId="5" fillId="0" borderId="49" xfId="0" applyFont="1" applyBorder="1" applyAlignment="1">
      <alignment vertical="center"/>
    </xf>
    <xf numFmtId="0" fontId="4" fillId="0" borderId="51" xfId="0" applyFont="1" applyBorder="1" applyAlignment="1">
      <alignment horizontal="center" vertical="center"/>
    </xf>
    <xf numFmtId="0" fontId="19" fillId="0" borderId="52" xfId="0" applyFont="1" applyBorder="1" applyAlignment="1" applyProtection="1">
      <alignment horizontal="right" vertical="center"/>
      <protection locked="0"/>
    </xf>
    <xf numFmtId="1" fontId="4" fillId="0" borderId="53" xfId="0" applyNumberFormat="1" applyFont="1" applyBorder="1" applyAlignment="1">
      <alignment horizontal="center" vertical="center"/>
    </xf>
    <xf numFmtId="176" fontId="13" fillId="0" borderId="49" xfId="0" applyNumberFormat="1" applyFont="1" applyBorder="1" applyAlignment="1">
      <alignment horizontal="right" vertical="center"/>
    </xf>
    <xf numFmtId="1" fontId="8" fillId="0" borderId="50" xfId="0" applyNumberFormat="1" applyFont="1" applyBorder="1" applyAlignment="1">
      <alignment horizontal="center" vertical="center"/>
    </xf>
    <xf numFmtId="0" fontId="13" fillId="0" borderId="53" xfId="0" applyFont="1" applyBorder="1" applyAlignment="1">
      <alignment horizontal="center" vertical="center"/>
    </xf>
    <xf numFmtId="0" fontId="3" fillId="0" borderId="49" xfId="0" applyFont="1" applyBorder="1" applyAlignment="1">
      <alignment vertical="center"/>
    </xf>
    <xf numFmtId="0" fontId="12" fillId="0" borderId="49" xfId="0" applyFont="1" applyBorder="1" applyAlignment="1">
      <alignment vertical="center"/>
    </xf>
    <xf numFmtId="0" fontId="4" fillId="0" borderId="49" xfId="0" applyFont="1" applyBorder="1" applyAlignment="1">
      <alignment vertical="center"/>
    </xf>
    <xf numFmtId="0" fontId="21" fillId="0" borderId="49" xfId="0" applyFont="1" applyBorder="1" applyAlignment="1" applyProtection="1">
      <alignment horizontal="left" vertical="center"/>
      <protection locked="0"/>
    </xf>
    <xf numFmtId="176" fontId="13" fillId="0" borderId="51" xfId="0" applyNumberFormat="1" applyFont="1" applyBorder="1" applyAlignment="1">
      <alignment horizontal="center" vertical="center"/>
    </xf>
    <xf numFmtId="0" fontId="31" fillId="0" borderId="49" xfId="0" applyFont="1" applyBorder="1" applyAlignment="1">
      <alignment vertical="center"/>
    </xf>
    <xf numFmtId="176" fontId="4" fillId="0" borderId="51" xfId="0" applyNumberFormat="1" applyFont="1" applyBorder="1" applyAlignment="1">
      <alignment horizontal="center" vertical="center"/>
    </xf>
    <xf numFmtId="0" fontId="8" fillId="0" borderId="49" xfId="0" applyFont="1" applyBorder="1" applyAlignment="1">
      <alignment vertical="center"/>
    </xf>
    <xf numFmtId="0" fontId="56" fillId="0" borderId="49" xfId="0" applyFont="1" applyBorder="1" applyAlignment="1">
      <alignment vertical="center"/>
    </xf>
    <xf numFmtId="176" fontId="31" fillId="0" borderId="49" xfId="0" applyNumberFormat="1" applyFont="1" applyBorder="1" applyAlignment="1" applyProtection="1">
      <alignment vertical="center"/>
      <protection locked="0"/>
    </xf>
    <xf numFmtId="0" fontId="4" fillId="0" borderId="53" xfId="0" applyFont="1" applyBorder="1" applyAlignment="1">
      <alignment horizontal="center" vertical="center"/>
    </xf>
    <xf numFmtId="0" fontId="3" fillId="0" borderId="50" xfId="0" applyFont="1" applyBorder="1" applyAlignment="1">
      <alignment vertical="center"/>
    </xf>
    <xf numFmtId="176" fontId="4" fillId="0" borderId="49" xfId="0" applyNumberFormat="1" applyFont="1" applyBorder="1" applyAlignment="1">
      <alignment horizontal="center" vertical="center"/>
    </xf>
    <xf numFmtId="0" fontId="13" fillId="0" borderId="49" xfId="0" applyFont="1" applyBorder="1" applyAlignment="1">
      <alignment vertical="center"/>
    </xf>
    <xf numFmtId="0" fontId="5" fillId="0" borderId="50" xfId="0" applyFont="1" applyBorder="1" applyAlignment="1">
      <alignment vertical="center"/>
    </xf>
    <xf numFmtId="176" fontId="4" fillId="0" borderId="53" xfId="0" applyNumberFormat="1" applyFont="1" applyBorder="1" applyAlignment="1">
      <alignment horizontal="center" vertical="center"/>
    </xf>
    <xf numFmtId="176" fontId="31" fillId="0" borderId="49" xfId="0" applyNumberFormat="1" applyFont="1" applyBorder="1" applyAlignment="1">
      <alignment vertical="center"/>
    </xf>
    <xf numFmtId="0" fontId="12" fillId="0" borderId="49" xfId="0" applyFont="1" applyBorder="1" applyAlignment="1">
      <alignment horizontal="right" vertical="center"/>
    </xf>
    <xf numFmtId="176" fontId="12" fillId="0" borderId="49" xfId="0" applyNumberFormat="1" applyFont="1" applyBorder="1" applyAlignment="1" applyProtection="1">
      <alignment horizontal="right" vertical="center"/>
      <protection locked="0"/>
    </xf>
    <xf numFmtId="0" fontId="19" fillId="0" borderId="49" xfId="0" applyFont="1" applyBorder="1" applyAlignment="1" applyProtection="1">
      <alignment vertical="center"/>
      <protection locked="0"/>
    </xf>
    <xf numFmtId="0" fontId="22" fillId="0" borderId="49" xfId="0" applyFont="1" applyBorder="1" applyAlignment="1" applyProtection="1">
      <alignment horizontal="left" vertical="center"/>
      <protection locked="0"/>
    </xf>
    <xf numFmtId="176" fontId="13" fillId="0" borderId="52" xfId="0" applyNumberFormat="1" applyFont="1" applyBorder="1" applyAlignment="1">
      <alignment horizontal="right" vertical="center"/>
    </xf>
    <xf numFmtId="0" fontId="3" fillId="0" borderId="49" xfId="0" applyFont="1" applyBorder="1" applyAlignment="1" applyProtection="1">
      <alignment vertical="center"/>
      <protection locked="0"/>
    </xf>
    <xf numFmtId="0" fontId="12" fillId="0" borderId="49" xfId="0" applyFont="1" applyBorder="1" applyAlignment="1" applyProtection="1">
      <alignment vertical="center"/>
      <protection locked="0"/>
    </xf>
    <xf numFmtId="176" fontId="4" fillId="0" borderId="51" xfId="0" applyNumberFormat="1"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176" fontId="13" fillId="0" borderId="49" xfId="0" applyNumberFormat="1" applyFont="1" applyBorder="1" applyAlignment="1" applyProtection="1">
      <alignment horizontal="right" vertical="center"/>
      <protection locked="0"/>
    </xf>
    <xf numFmtId="1" fontId="8" fillId="0" borderId="50" xfId="0" applyNumberFormat="1" applyFont="1" applyBorder="1" applyAlignment="1" applyProtection="1">
      <alignment horizontal="center" vertical="center"/>
      <protection locked="0"/>
    </xf>
    <xf numFmtId="0" fontId="13" fillId="0" borderId="53" xfId="0" applyFont="1" applyBorder="1" applyAlignment="1" applyProtection="1">
      <alignment horizontal="center" vertical="center"/>
      <protection locked="0"/>
    </xf>
    <xf numFmtId="0" fontId="8" fillId="0" borderId="49"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5" fillId="0" borderId="55" xfId="0" applyFont="1" applyBorder="1" applyAlignment="1" applyProtection="1">
      <alignment vertical="center"/>
      <protection locked="0"/>
    </xf>
    <xf numFmtId="0" fontId="12" fillId="0" borderId="55" xfId="0" applyFont="1" applyBorder="1" applyAlignment="1" applyProtection="1">
      <alignment vertical="center"/>
      <protection locked="0"/>
    </xf>
    <xf numFmtId="0" fontId="3" fillId="0" borderId="55" xfId="0" applyFont="1" applyBorder="1" applyAlignment="1" applyProtection="1">
      <alignment vertical="center"/>
      <protection locked="0"/>
    </xf>
    <xf numFmtId="176" fontId="4" fillId="0" borderId="56" xfId="0" applyNumberFormat="1" applyFont="1" applyBorder="1" applyAlignment="1" applyProtection="1">
      <alignment horizontal="center" vertical="center"/>
      <protection locked="0"/>
    </xf>
    <xf numFmtId="0" fontId="19" fillId="0" borderId="57" xfId="0" applyFont="1" applyBorder="1" applyAlignment="1" applyProtection="1">
      <alignment horizontal="right" vertical="center"/>
      <protection locked="0"/>
    </xf>
    <xf numFmtId="0" fontId="4" fillId="0" borderId="58" xfId="0" applyFont="1" applyBorder="1" applyAlignment="1" applyProtection="1">
      <alignment horizontal="center" vertical="center"/>
      <protection locked="0"/>
    </xf>
    <xf numFmtId="176" fontId="13" fillId="0" borderId="55" xfId="0" applyNumberFormat="1" applyFont="1" applyBorder="1" applyAlignment="1" applyProtection="1">
      <alignment horizontal="right" vertical="center"/>
      <protection locked="0"/>
    </xf>
    <xf numFmtId="1" fontId="8" fillId="0" borderId="59" xfId="0" applyNumberFormat="1"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0" fillId="0" borderId="49" xfId="0" applyBorder="1" applyAlignment="1" applyProtection="1">
      <alignment vertical="center"/>
      <protection locked="0"/>
    </xf>
    <xf numFmtId="0" fontId="29" fillId="0" borderId="49" xfId="0" applyFont="1" applyBorder="1" applyAlignment="1" applyProtection="1">
      <alignment horizontal="left" vertical="center"/>
      <protection locked="0"/>
    </xf>
    <xf numFmtId="0" fontId="59" fillId="0" borderId="49" xfId="0" applyFont="1" applyBorder="1" applyAlignment="1" applyProtection="1">
      <alignment horizontal="left" vertical="center"/>
      <protection locked="0"/>
    </xf>
    <xf numFmtId="176" fontId="13" fillId="0" borderId="53" xfId="0" applyNumberFormat="1" applyFont="1" applyBorder="1" applyAlignment="1">
      <alignment horizontal="center" vertical="center"/>
    </xf>
    <xf numFmtId="0" fontId="3" fillId="0" borderId="49" xfId="0" applyFont="1" applyBorder="1" applyAlignment="1">
      <alignment horizontal="center" vertical="center"/>
    </xf>
    <xf numFmtId="0" fontId="3" fillId="0" borderId="49" xfId="0" applyFont="1" applyBorder="1" applyAlignment="1">
      <alignment horizontal="left" vertical="center"/>
    </xf>
    <xf numFmtId="0" fontId="58" fillId="0" borderId="49" xfId="0" applyFont="1" applyBorder="1" applyAlignment="1">
      <alignment vertical="center"/>
    </xf>
    <xf numFmtId="0" fontId="58" fillId="0" borderId="61" xfId="0" applyFont="1" applyBorder="1" applyAlignment="1">
      <alignment vertical="center"/>
    </xf>
    <xf numFmtId="0" fontId="5" fillId="0" borderId="61" xfId="0" applyFont="1" applyBorder="1" applyAlignment="1">
      <alignment vertical="center"/>
    </xf>
    <xf numFmtId="0" fontId="12" fillId="0" borderId="61" xfId="0" applyFont="1" applyBorder="1" applyAlignment="1">
      <alignment vertical="center"/>
    </xf>
    <xf numFmtId="0" fontId="56" fillId="0" borderId="61" xfId="0" applyFont="1" applyBorder="1" applyAlignment="1">
      <alignment vertical="center"/>
    </xf>
    <xf numFmtId="0" fontId="3" fillId="0" borderId="61" xfId="0" applyFont="1" applyBorder="1" applyAlignment="1">
      <alignment vertical="center"/>
    </xf>
    <xf numFmtId="176" fontId="4" fillId="0" borderId="62" xfId="0" applyNumberFormat="1" applyFont="1" applyBorder="1" applyAlignment="1">
      <alignment horizontal="center" vertical="center"/>
    </xf>
    <xf numFmtId="0" fontId="19" fillId="0" borderId="63" xfId="0" applyFont="1" applyBorder="1" applyAlignment="1" applyProtection="1">
      <alignment horizontal="right" vertical="center"/>
      <protection locked="0"/>
    </xf>
    <xf numFmtId="1" fontId="4" fillId="0" borderId="64" xfId="0" applyNumberFormat="1" applyFont="1" applyBorder="1" applyAlignment="1">
      <alignment horizontal="center" vertical="center"/>
    </xf>
    <xf numFmtId="176" fontId="13" fillId="0" borderId="63" xfId="0" applyNumberFormat="1" applyFont="1" applyBorder="1" applyAlignment="1">
      <alignment horizontal="right" vertical="center"/>
    </xf>
    <xf numFmtId="1" fontId="8" fillId="0" borderId="65" xfId="0" applyNumberFormat="1" applyFont="1" applyBorder="1" applyAlignment="1">
      <alignment horizontal="center" vertical="center"/>
    </xf>
    <xf numFmtId="0" fontId="13" fillId="0" borderId="64" xfId="0" applyFont="1" applyBorder="1" applyAlignment="1">
      <alignment horizontal="center" vertical="center"/>
    </xf>
    <xf numFmtId="0" fontId="58" fillId="0" borderId="67" xfId="0" applyFont="1" applyBorder="1" applyAlignment="1">
      <alignment vertical="center"/>
    </xf>
    <xf numFmtId="0" fontId="5" fillId="0" borderId="67" xfId="0" applyFont="1" applyBorder="1" applyAlignment="1">
      <alignment vertical="center"/>
    </xf>
    <xf numFmtId="0" fontId="0" fillId="0" borderId="67" xfId="0" applyBorder="1" applyAlignment="1" applyProtection="1">
      <alignment vertical="center"/>
      <protection locked="0"/>
    </xf>
    <xf numFmtId="176" fontId="4" fillId="0" borderId="68" xfId="0" applyNumberFormat="1" applyFont="1" applyBorder="1" applyAlignment="1">
      <alignment horizontal="center" vertical="center"/>
    </xf>
    <xf numFmtId="0" fontId="19" fillId="0" borderId="69" xfId="0" applyFont="1" applyBorder="1" applyAlignment="1" applyProtection="1">
      <alignment horizontal="right" vertical="center"/>
      <protection locked="0"/>
    </xf>
    <xf numFmtId="1" fontId="4" fillId="0" borderId="70" xfId="0" applyNumberFormat="1" applyFont="1" applyBorder="1" applyAlignment="1">
      <alignment horizontal="center" vertical="center"/>
    </xf>
    <xf numFmtId="176" fontId="13" fillId="0" borderId="69" xfId="0" applyNumberFormat="1" applyFont="1" applyBorder="1" applyAlignment="1">
      <alignment horizontal="right" vertical="center"/>
    </xf>
    <xf numFmtId="1" fontId="8" fillId="0" borderId="71" xfId="0" applyNumberFormat="1" applyFont="1" applyBorder="1" applyAlignment="1">
      <alignment horizontal="center" vertical="center"/>
    </xf>
    <xf numFmtId="0" fontId="13" fillId="0" borderId="70" xfId="0" applyFont="1" applyBorder="1" applyAlignment="1">
      <alignment horizontal="center" vertical="center"/>
    </xf>
    <xf numFmtId="0" fontId="0" fillId="0" borderId="61" xfId="0" applyBorder="1" applyAlignment="1" applyProtection="1">
      <alignment vertical="center"/>
      <protection locked="0"/>
    </xf>
    <xf numFmtId="0" fontId="58" fillId="0" borderId="73" xfId="0" applyFont="1" applyBorder="1" applyAlignment="1">
      <alignment vertical="center"/>
    </xf>
    <xf numFmtId="0" fontId="8" fillId="0" borderId="73" xfId="0" applyFont="1" applyBorder="1" applyAlignment="1">
      <alignment vertical="center"/>
    </xf>
    <xf numFmtId="0" fontId="3" fillId="0" borderId="73" xfId="0" applyFont="1" applyBorder="1" applyAlignment="1">
      <alignment vertical="center"/>
    </xf>
    <xf numFmtId="176" fontId="4" fillId="0" borderId="74" xfId="0" applyNumberFormat="1" applyFont="1" applyBorder="1" applyAlignment="1">
      <alignment horizontal="center" vertical="center"/>
    </xf>
    <xf numFmtId="0" fontId="19" fillId="0" borderId="75" xfId="0" applyFont="1" applyBorder="1" applyAlignment="1" applyProtection="1">
      <alignment horizontal="right" vertical="center"/>
      <protection locked="0"/>
    </xf>
    <xf numFmtId="1" fontId="4" fillId="0" borderId="76" xfId="0" applyNumberFormat="1" applyFont="1" applyBorder="1" applyAlignment="1">
      <alignment horizontal="center" vertical="center"/>
    </xf>
    <xf numFmtId="176" fontId="13" fillId="0" borderId="75" xfId="0" applyNumberFormat="1" applyFont="1" applyBorder="1" applyAlignment="1">
      <alignment horizontal="right" vertical="center"/>
    </xf>
    <xf numFmtId="1" fontId="8" fillId="0" borderId="77" xfId="0" applyNumberFormat="1" applyFont="1" applyBorder="1" applyAlignment="1">
      <alignment horizontal="center" vertical="center"/>
    </xf>
    <xf numFmtId="0" fontId="13" fillId="0" borderId="76" xfId="0" applyFont="1" applyBorder="1" applyAlignment="1">
      <alignment horizontal="center" vertical="center"/>
    </xf>
    <xf numFmtId="0" fontId="56" fillId="0" borderId="67" xfId="0" applyFont="1" applyBorder="1" applyAlignment="1">
      <alignment vertical="center"/>
    </xf>
    <xf numFmtId="0" fontId="5" fillId="0" borderId="33" xfId="0" applyFont="1" applyBorder="1" applyAlignment="1">
      <alignment vertical="center"/>
    </xf>
    <xf numFmtId="0" fontId="58" fillId="0" borderId="79" xfId="0" applyFont="1" applyBorder="1" applyAlignment="1">
      <alignment vertical="center"/>
    </xf>
    <xf numFmtId="0" fontId="5" fillId="0" borderId="79" xfId="0" applyFont="1" applyBorder="1" applyAlignment="1">
      <alignment vertical="center"/>
    </xf>
    <xf numFmtId="0" fontId="22" fillId="0" borderId="79" xfId="0" applyFont="1" applyBorder="1" applyAlignment="1" applyProtection="1">
      <alignment horizontal="left" vertical="center"/>
      <protection locked="0"/>
    </xf>
    <xf numFmtId="0" fontId="0" fillId="0" borderId="79" xfId="0" applyBorder="1" applyAlignment="1" applyProtection="1">
      <alignment vertical="center"/>
      <protection locked="0"/>
    </xf>
    <xf numFmtId="176" fontId="4" fillId="0" borderId="80" xfId="0" applyNumberFormat="1" applyFont="1" applyBorder="1" applyAlignment="1">
      <alignment horizontal="center" vertical="center"/>
    </xf>
    <xf numFmtId="0" fontId="19" fillId="0" borderId="81" xfId="0" applyFont="1" applyBorder="1" applyAlignment="1" applyProtection="1">
      <alignment horizontal="right" vertical="center"/>
      <protection locked="0"/>
    </xf>
    <xf numFmtId="1" fontId="4" fillId="0" borderId="82" xfId="0" applyNumberFormat="1" applyFont="1" applyBorder="1" applyAlignment="1">
      <alignment horizontal="center" vertical="center"/>
    </xf>
    <xf numFmtId="176" fontId="13" fillId="0" borderId="81" xfId="0" applyNumberFormat="1" applyFont="1" applyBorder="1" applyAlignment="1">
      <alignment horizontal="right" vertical="center"/>
    </xf>
    <xf numFmtId="1" fontId="8" fillId="0" borderId="83" xfId="0" applyNumberFormat="1" applyFont="1" applyBorder="1" applyAlignment="1">
      <alignment horizontal="center" vertical="center"/>
    </xf>
    <xf numFmtId="0" fontId="13" fillId="0" borderId="82" xfId="0" applyFont="1" applyBorder="1" applyAlignment="1">
      <alignment horizontal="center" vertical="center"/>
    </xf>
    <xf numFmtId="0" fontId="5" fillId="0" borderId="24" xfId="0" applyFont="1" applyBorder="1" applyAlignment="1">
      <alignment vertical="center"/>
    </xf>
    <xf numFmtId="0" fontId="58" fillId="0" borderId="0" xfId="0" applyFont="1" applyAlignment="1">
      <alignment vertical="center"/>
    </xf>
    <xf numFmtId="0" fontId="8" fillId="0" borderId="0" xfId="0" applyFont="1" applyAlignment="1">
      <alignment vertical="center"/>
    </xf>
    <xf numFmtId="0" fontId="22" fillId="0" borderId="0" xfId="0" applyFont="1" applyAlignment="1">
      <alignment horizontal="left" vertical="center"/>
    </xf>
    <xf numFmtId="0" fontId="4" fillId="0" borderId="0" xfId="0" applyFont="1" applyAlignment="1">
      <alignment horizontal="left" vertical="center"/>
    </xf>
    <xf numFmtId="176" fontId="4" fillId="0" borderId="32" xfId="0" applyNumberFormat="1" applyFont="1" applyBorder="1" applyAlignment="1">
      <alignment horizontal="center" vertical="center"/>
    </xf>
    <xf numFmtId="0" fontId="29" fillId="0" borderId="73" xfId="0" applyFont="1" applyBorder="1" applyAlignment="1" applyProtection="1">
      <alignment horizontal="left" vertical="center"/>
      <protection locked="0"/>
    </xf>
    <xf numFmtId="0" fontId="8" fillId="0" borderId="67" xfId="0" applyFont="1" applyBorder="1" applyAlignment="1">
      <alignment vertical="center"/>
    </xf>
    <xf numFmtId="0" fontId="12" fillId="0" borderId="67" xfId="0" applyFont="1" applyBorder="1" applyAlignment="1">
      <alignment vertical="center"/>
    </xf>
    <xf numFmtId="0" fontId="3" fillId="0" borderId="67" xfId="0" applyFont="1" applyBorder="1" applyAlignment="1">
      <alignment vertical="center"/>
    </xf>
    <xf numFmtId="0" fontId="8" fillId="0" borderId="79" xfId="0" applyFont="1" applyBorder="1" applyAlignment="1">
      <alignment vertical="center"/>
    </xf>
    <xf numFmtId="0" fontId="12" fillId="0" borderId="79" xfId="0" applyFont="1" applyBorder="1" applyAlignment="1">
      <alignment vertical="center"/>
    </xf>
    <xf numFmtId="0" fontId="3" fillId="0" borderId="79" xfId="0" applyFont="1" applyBorder="1" applyAlignment="1">
      <alignment vertical="center"/>
    </xf>
    <xf numFmtId="0" fontId="8" fillId="0" borderId="61" xfId="0" applyFont="1" applyBorder="1" applyAlignment="1">
      <alignment vertical="center"/>
    </xf>
    <xf numFmtId="0" fontId="29" fillId="0" borderId="61" xfId="0" applyFont="1" applyBorder="1" applyAlignment="1" applyProtection="1">
      <alignment horizontal="left" vertical="center"/>
      <protection locked="0"/>
    </xf>
    <xf numFmtId="0" fontId="59" fillId="0" borderId="61" xfId="0" applyFont="1" applyBorder="1" applyAlignment="1" applyProtection="1">
      <alignment horizontal="left" vertical="center"/>
      <protection locked="0"/>
    </xf>
    <xf numFmtId="0" fontId="4" fillId="0" borderId="62" xfId="0" applyFont="1" applyBorder="1" applyAlignment="1">
      <alignment horizontal="center" vertical="center"/>
    </xf>
    <xf numFmtId="0" fontId="12" fillId="0" borderId="73" xfId="0" applyFont="1" applyBorder="1" applyAlignment="1">
      <alignment vertical="center"/>
    </xf>
    <xf numFmtId="0" fontId="13" fillId="0" borderId="73" xfId="0" applyFont="1" applyBorder="1" applyAlignment="1">
      <alignment vertical="center"/>
    </xf>
    <xf numFmtId="0" fontId="4" fillId="0" borderId="80" xfId="0" applyFont="1" applyBorder="1" applyAlignment="1">
      <alignment horizontal="center" vertical="center"/>
    </xf>
    <xf numFmtId="0" fontId="56" fillId="0" borderId="73" xfId="0" applyFont="1" applyBorder="1" applyAlignment="1">
      <alignment vertical="center"/>
    </xf>
    <xf numFmtId="0" fontId="60" fillId="0" borderId="73" xfId="0" applyFont="1" applyBorder="1" applyAlignment="1">
      <alignment vertical="center"/>
    </xf>
    <xf numFmtId="0" fontId="13" fillId="0" borderId="61" xfId="0" applyFont="1" applyBorder="1" applyAlignment="1">
      <alignment vertical="center"/>
    </xf>
    <xf numFmtId="0" fontId="4" fillId="0" borderId="64" xfId="0" applyFont="1" applyBorder="1" applyAlignment="1">
      <alignment horizontal="center" vertical="center"/>
    </xf>
    <xf numFmtId="0" fontId="15" fillId="0" borderId="73" xfId="0" applyFont="1" applyBorder="1" applyAlignment="1">
      <alignment vertical="center"/>
    </xf>
    <xf numFmtId="0" fontId="4" fillId="0" borderId="76" xfId="0" applyFont="1" applyBorder="1" applyAlignment="1">
      <alignment horizontal="center" vertical="center"/>
    </xf>
    <xf numFmtId="0" fontId="3" fillId="0" borderId="67" xfId="0" applyFont="1" applyBorder="1" applyAlignment="1">
      <alignment horizontal="center" vertical="center"/>
    </xf>
    <xf numFmtId="0" fontId="4" fillId="0" borderId="82" xfId="0" applyFont="1" applyBorder="1" applyAlignment="1">
      <alignment horizontal="center" vertical="center"/>
    </xf>
    <xf numFmtId="0" fontId="15" fillId="0" borderId="79" xfId="0" applyFont="1" applyBorder="1" applyAlignment="1">
      <alignment vertical="center"/>
    </xf>
    <xf numFmtId="0" fontId="15" fillId="0" borderId="61" xfId="0" applyFont="1" applyBorder="1" applyAlignment="1">
      <alignment vertical="center"/>
    </xf>
    <xf numFmtId="2" fontId="4" fillId="0" borderId="74" xfId="0" applyNumberFormat="1" applyFont="1" applyBorder="1" applyAlignment="1">
      <alignment horizontal="center" vertical="center"/>
    </xf>
    <xf numFmtId="176" fontId="13" fillId="0" borderId="76" xfId="0" applyNumberFormat="1" applyFont="1" applyBorder="1" applyAlignment="1">
      <alignment horizontal="center" vertical="center"/>
    </xf>
    <xf numFmtId="0" fontId="15" fillId="0" borderId="67" xfId="0" applyFont="1" applyBorder="1" applyAlignment="1">
      <alignment vertical="center"/>
    </xf>
    <xf numFmtId="0" fontId="4" fillId="0" borderId="68" xfId="0" applyFont="1" applyBorder="1" applyAlignment="1">
      <alignment horizontal="center" vertical="center"/>
    </xf>
    <xf numFmtId="0" fontId="4" fillId="0" borderId="70" xfId="0" applyFont="1" applyBorder="1" applyAlignment="1">
      <alignment horizontal="center" vertical="center"/>
    </xf>
    <xf numFmtId="0" fontId="16" fillId="0" borderId="79" xfId="0" applyFont="1" applyBorder="1" applyAlignment="1">
      <alignment vertical="center"/>
    </xf>
    <xf numFmtId="2" fontId="4" fillId="0" borderId="62" xfId="0" applyNumberFormat="1" applyFont="1" applyBorder="1" applyAlignment="1">
      <alignment horizontal="center" vertical="center"/>
    </xf>
    <xf numFmtId="176" fontId="13" fillId="0" borderId="64" xfId="0" applyNumberFormat="1" applyFont="1" applyBorder="1" applyAlignment="1">
      <alignment horizontal="center" vertical="center"/>
    </xf>
    <xf numFmtId="0" fontId="61" fillId="0" borderId="67" xfId="0" applyFont="1" applyBorder="1" applyAlignment="1">
      <alignment vertical="center"/>
    </xf>
    <xf numFmtId="0" fontId="61" fillId="0" borderId="0" xfId="0" applyFont="1" applyAlignment="1">
      <alignment vertical="center"/>
    </xf>
    <xf numFmtId="0" fontId="15" fillId="0" borderId="0" xfId="0" applyFont="1" applyAlignment="1">
      <alignment vertical="center"/>
    </xf>
    <xf numFmtId="176" fontId="13" fillId="0" borderId="7" xfId="0" applyNumberFormat="1" applyFont="1" applyBorder="1" applyAlignment="1">
      <alignment horizontal="center" vertical="center"/>
    </xf>
    <xf numFmtId="0" fontId="31" fillId="0" borderId="73" xfId="0" applyFont="1" applyBorder="1" applyAlignment="1">
      <alignment vertical="center"/>
    </xf>
    <xf numFmtId="0" fontId="5" fillId="0" borderId="73" xfId="0" applyFont="1" applyBorder="1" applyAlignment="1">
      <alignment vertical="center"/>
    </xf>
    <xf numFmtId="0" fontId="3" fillId="0" borderId="73" xfId="0" applyFont="1" applyBorder="1" applyAlignment="1">
      <alignment horizontal="left" vertical="center"/>
    </xf>
    <xf numFmtId="0" fontId="4" fillId="0" borderId="74" xfId="0" applyFont="1" applyBorder="1" applyAlignment="1">
      <alignment horizontal="center" vertical="center"/>
    </xf>
    <xf numFmtId="0" fontId="3" fillId="0" borderId="67" xfId="0" applyFont="1" applyBorder="1" applyAlignment="1">
      <alignment horizontal="left" vertical="center"/>
    </xf>
    <xf numFmtId="0" fontId="3" fillId="0" borderId="79" xfId="0" applyFont="1" applyBorder="1" applyAlignment="1">
      <alignment horizontal="left" vertical="center"/>
    </xf>
    <xf numFmtId="0" fontId="31" fillId="0" borderId="61" xfId="0" applyFont="1" applyBorder="1" applyAlignment="1">
      <alignment vertical="center"/>
    </xf>
    <xf numFmtId="0" fontId="4" fillId="0" borderId="73" xfId="0" applyFont="1" applyBorder="1" applyAlignment="1">
      <alignment vertical="center"/>
    </xf>
    <xf numFmtId="0" fontId="56" fillId="0" borderId="38" xfId="0" applyFont="1" applyBorder="1" applyAlignment="1">
      <alignment horizontal="center" vertical="center"/>
    </xf>
    <xf numFmtId="0" fontId="13" fillId="0" borderId="42" xfId="0" applyFont="1" applyBorder="1" applyAlignment="1">
      <alignment horizontal="center" vertical="center"/>
    </xf>
    <xf numFmtId="0" fontId="13" fillId="0" borderId="48" xfId="0" applyFont="1" applyBorder="1" applyAlignment="1">
      <alignment horizontal="center" vertical="center"/>
    </xf>
    <xf numFmtId="0" fontId="13" fillId="0" borderId="48"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56" fillId="0" borderId="48" xfId="0" applyFont="1" applyBorder="1" applyAlignment="1">
      <alignment horizontal="center" vertical="center"/>
    </xf>
    <xf numFmtId="0" fontId="56" fillId="0" borderId="60" xfId="0" applyFont="1" applyBorder="1" applyAlignment="1">
      <alignment horizontal="center" vertical="center"/>
    </xf>
    <xf numFmtId="0" fontId="56" fillId="0" borderId="66" xfId="0" applyFont="1" applyBorder="1" applyAlignment="1">
      <alignment horizontal="center" vertical="center"/>
    </xf>
    <xf numFmtId="0" fontId="56" fillId="0" borderId="78" xfId="0" applyFont="1" applyBorder="1" applyAlignment="1">
      <alignment horizontal="center" vertical="center"/>
    </xf>
    <xf numFmtId="0" fontId="56" fillId="0" borderId="39" xfId="0" applyFont="1" applyBorder="1" applyAlignment="1">
      <alignment horizontal="center" vertical="center"/>
    </xf>
    <xf numFmtId="0" fontId="56" fillId="0" borderId="72" xfId="0" applyFont="1" applyBorder="1" applyAlignment="1">
      <alignment horizontal="center" vertical="center"/>
    </xf>
    <xf numFmtId="0" fontId="56" fillId="0" borderId="40" xfId="0" applyFont="1" applyBorder="1" applyAlignment="1">
      <alignment horizontal="center" vertical="center"/>
    </xf>
    <xf numFmtId="0" fontId="56" fillId="0" borderId="41" xfId="0" applyFont="1" applyBorder="1" applyAlignment="1">
      <alignment horizontal="center" vertical="center"/>
    </xf>
    <xf numFmtId="176" fontId="5" fillId="0" borderId="0" xfId="0" applyNumberFormat="1" applyFont="1" applyAlignment="1">
      <alignment horizontal="center" vertical="center"/>
    </xf>
    <xf numFmtId="0" fontId="3" fillId="2" borderId="2" xfId="0" applyFont="1" applyFill="1" applyBorder="1" applyAlignment="1">
      <alignment horizontal="centerContinuous" vertical="center"/>
    </xf>
    <xf numFmtId="0" fontId="3" fillId="2" borderId="3" xfId="0" applyFont="1" applyFill="1" applyBorder="1" applyAlignment="1">
      <alignment horizontal="centerContinuous" vertical="center"/>
    </xf>
    <xf numFmtId="0" fontId="3" fillId="2" borderId="12" xfId="0" applyFont="1" applyFill="1" applyBorder="1" applyAlignment="1">
      <alignment horizontal="centerContinuous" vertical="center"/>
    </xf>
    <xf numFmtId="0" fontId="3" fillId="2" borderId="22" xfId="0" applyFont="1" applyFill="1" applyBorder="1" applyAlignment="1">
      <alignment horizontal="center" vertical="center"/>
    </xf>
    <xf numFmtId="0" fontId="16" fillId="2" borderId="4" xfId="0" applyFont="1" applyFill="1" applyBorder="1" applyAlignment="1">
      <alignment horizontal="centerContinuous" vertical="center"/>
    </xf>
    <xf numFmtId="0" fontId="3" fillId="2" borderId="2" xfId="0" applyFont="1" applyFill="1" applyBorder="1" applyAlignment="1">
      <alignment vertical="center"/>
    </xf>
    <xf numFmtId="0" fontId="8" fillId="2" borderId="3" xfId="0" applyFont="1" applyFill="1" applyBorder="1" applyAlignment="1">
      <alignment vertical="center"/>
    </xf>
    <xf numFmtId="0" fontId="5" fillId="2" borderId="3" xfId="0" applyFont="1" applyFill="1" applyBorder="1" applyAlignment="1">
      <alignment vertical="center"/>
    </xf>
    <xf numFmtId="0" fontId="4" fillId="2" borderId="3" xfId="0" applyFont="1" applyFill="1" applyBorder="1" applyAlignment="1">
      <alignment horizontal="centerContinuous" vertical="center"/>
    </xf>
    <xf numFmtId="1" fontId="8" fillId="2" borderId="3" xfId="0" applyNumberFormat="1" applyFont="1" applyFill="1" applyBorder="1" applyAlignment="1">
      <alignment horizontal="center" vertical="center"/>
    </xf>
    <xf numFmtId="0" fontId="5" fillId="2" borderId="4" xfId="0" applyFont="1" applyFill="1" applyBorder="1" applyAlignment="1">
      <alignment vertical="center"/>
    </xf>
    <xf numFmtId="31" fontId="64" fillId="0" borderId="0" xfId="0" applyNumberFormat="1" applyFont="1" applyAlignment="1">
      <alignment horizontal="right" vertical="center"/>
    </xf>
    <xf numFmtId="0" fontId="40" fillId="0" borderId="28" xfId="0" applyFont="1" applyBorder="1" applyAlignment="1">
      <alignment vertical="center"/>
    </xf>
    <xf numFmtId="0" fontId="36" fillId="0" borderId="27" xfId="0" applyFont="1" applyBorder="1"/>
    <xf numFmtId="0" fontId="44" fillId="0" borderId="27" xfId="0" applyFont="1" applyBorder="1" applyAlignment="1" applyProtection="1">
      <alignment vertical="center"/>
      <protection locked="0"/>
    </xf>
    <xf numFmtId="0" fontId="39" fillId="0" borderId="27" xfId="0" applyFont="1" applyBorder="1" applyAlignment="1" applyProtection="1">
      <alignment vertical="center"/>
      <protection locked="0"/>
    </xf>
    <xf numFmtId="0" fontId="38" fillId="0" borderId="27" xfId="0" applyFont="1" applyBorder="1" applyAlignment="1">
      <alignment horizontal="right" vertical="center"/>
    </xf>
    <xf numFmtId="0" fontId="38" fillId="0" borderId="29" xfId="0" applyFont="1" applyBorder="1" applyAlignment="1">
      <alignment vertical="center"/>
    </xf>
    <xf numFmtId="0" fontId="31" fillId="0" borderId="49" xfId="0" applyFont="1" applyBorder="1" applyAlignment="1" applyProtection="1">
      <alignment vertical="center"/>
      <protection locked="0"/>
    </xf>
    <xf numFmtId="0" fontId="66" fillId="0" borderId="49" xfId="0" applyFont="1" applyBorder="1" applyAlignment="1" applyProtection="1">
      <alignment vertical="center"/>
      <protection locked="0"/>
    </xf>
    <xf numFmtId="0" fontId="66" fillId="0" borderId="61" xfId="0" applyFont="1" applyBorder="1" applyAlignment="1" applyProtection="1">
      <alignment horizontal="left" vertical="center"/>
      <protection locked="0"/>
    </xf>
    <xf numFmtId="0" fontId="29" fillId="0" borderId="79" xfId="0" applyFont="1" applyBorder="1" applyAlignment="1" applyProtection="1">
      <alignment horizontal="left" vertical="center"/>
      <protection locked="0"/>
    </xf>
    <xf numFmtId="0" fontId="22" fillId="0" borderId="73" xfId="0" applyFont="1" applyBorder="1" applyAlignment="1" applyProtection="1">
      <alignment horizontal="left" vertical="center"/>
      <protection locked="0"/>
    </xf>
    <xf numFmtId="0" fontId="3" fillId="0" borderId="73" xfId="0" applyFont="1" applyBorder="1" applyAlignment="1">
      <alignment horizontal="left" vertical="center"/>
    </xf>
    <xf numFmtId="0" fontId="3" fillId="0" borderId="77" xfId="0" applyFont="1" applyBorder="1" applyAlignment="1">
      <alignment horizontal="left" vertical="center"/>
    </xf>
    <xf numFmtId="38" fontId="4" fillId="0" borderId="0" xfId="1" applyFont="1" applyFill="1" applyBorder="1" applyAlignment="1" applyProtection="1">
      <alignment horizontal="right" vertical="center" wrapText="1"/>
    </xf>
    <xf numFmtId="177" fontId="6" fillId="0" borderId="5" xfId="1" applyNumberFormat="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62" fillId="0" borderId="43" xfId="0" applyFont="1" applyBorder="1" applyAlignment="1" applyProtection="1">
      <alignment horizontal="left" vertical="center"/>
      <protection locked="0"/>
    </xf>
    <xf numFmtId="0" fontId="62" fillId="0" borderId="44" xfId="0" applyFont="1" applyBorder="1" applyAlignment="1" applyProtection="1">
      <alignment horizontal="left" vertical="center"/>
      <protection locked="0"/>
    </xf>
    <xf numFmtId="0" fontId="63" fillId="0" borderId="49" xfId="0" applyFont="1" applyBorder="1" applyAlignment="1" applyProtection="1">
      <alignment horizontal="left" vertical="center"/>
      <protection locked="0"/>
    </xf>
    <xf numFmtId="0" fontId="63" fillId="0" borderId="50" xfId="0" applyFont="1" applyBorder="1" applyAlignment="1" applyProtection="1">
      <alignment horizontal="left" vertical="center"/>
      <protection locked="0"/>
    </xf>
    <xf numFmtId="0" fontId="29" fillId="0" borderId="67" xfId="0" applyFont="1" applyBorder="1" applyAlignment="1" applyProtection="1">
      <alignment horizontal="left" vertical="center"/>
      <protection locked="0"/>
    </xf>
    <xf numFmtId="0" fontId="29" fillId="0" borderId="49" xfId="0" applyFont="1" applyBorder="1" applyAlignment="1" applyProtection="1">
      <alignment horizontal="left" vertical="center"/>
      <protection locked="0"/>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61" xfId="0" applyFont="1" applyBorder="1" applyAlignment="1">
      <alignment horizontal="left" vertical="center"/>
    </xf>
    <xf numFmtId="0" fontId="3" fillId="0" borderId="65" xfId="0" applyFont="1" applyBorder="1" applyAlignment="1">
      <alignment horizontal="left" vertical="center"/>
    </xf>
    <xf numFmtId="0" fontId="19" fillId="0" borderId="61" xfId="0" applyFont="1" applyBorder="1" applyAlignment="1" applyProtection="1">
      <alignment vertical="center"/>
      <protection locked="0"/>
    </xf>
    <xf numFmtId="0" fontId="22" fillId="0" borderId="79" xfId="0" applyFont="1" applyBorder="1" applyAlignment="1" applyProtection="1">
      <alignment horizontal="left" vertical="center"/>
      <protection locked="0"/>
    </xf>
    <xf numFmtId="0" fontId="31" fillId="0" borderId="73" xfId="0" applyFont="1" applyBorder="1" applyAlignment="1" applyProtection="1">
      <alignment horizontal="left" vertical="center"/>
      <protection locked="0"/>
    </xf>
    <xf numFmtId="0" fontId="66" fillId="0" borderId="73" xfId="0" applyFont="1" applyBorder="1" applyAlignment="1" applyProtection="1">
      <alignment horizontal="left" vertical="center"/>
      <protection locked="0"/>
    </xf>
    <xf numFmtId="0" fontId="66" fillId="0" borderId="49" xfId="0" applyFont="1" applyBorder="1" applyAlignment="1" applyProtection="1">
      <alignment horizontal="left" vertical="center"/>
      <protection locked="0"/>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28" fillId="0" borderId="34" xfId="0" applyFont="1" applyBorder="1" applyAlignment="1">
      <alignment horizontal="center" vertical="center" textRotation="255" wrapText="1"/>
    </xf>
    <xf numFmtId="0" fontId="28" fillId="0" borderId="35" xfId="0" applyFont="1" applyBorder="1" applyAlignment="1">
      <alignment horizontal="center" vertical="center" textRotation="255" wrapText="1"/>
    </xf>
    <xf numFmtId="0" fontId="28" fillId="0" borderId="36" xfId="0" applyFont="1" applyBorder="1" applyAlignment="1">
      <alignment horizontal="center" vertical="center" textRotation="255" wrapText="1"/>
    </xf>
    <xf numFmtId="0" fontId="5" fillId="0" borderId="10" xfId="0" applyFont="1" applyBorder="1" applyAlignment="1">
      <alignment horizontal="center" vertical="center"/>
    </xf>
    <xf numFmtId="0" fontId="5" fillId="0" borderId="1" xfId="0" applyFont="1" applyBorder="1" applyAlignment="1">
      <alignment horizontal="center" vertical="center"/>
    </xf>
    <xf numFmtId="49" fontId="18" fillId="0" borderId="10"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43" fillId="0" borderId="10" xfId="0" applyFont="1" applyBorder="1" applyAlignment="1" applyProtection="1">
      <alignment horizontal="center" vertical="center"/>
      <protection locked="0"/>
    </xf>
    <xf numFmtId="0" fontId="3" fillId="2" borderId="4" xfId="0" applyFont="1" applyFill="1" applyBorder="1" applyAlignment="1">
      <alignment horizontal="center" vertical="center"/>
    </xf>
    <xf numFmtId="0" fontId="3" fillId="0" borderId="27" xfId="0" applyFont="1" applyBorder="1" applyAlignment="1">
      <alignment horizontal="left" vertical="center"/>
    </xf>
    <xf numFmtId="0" fontId="3" fillId="0" borderId="29" xfId="0" applyFont="1" applyBorder="1" applyAlignment="1">
      <alignment horizontal="left" vertical="center"/>
    </xf>
    <xf numFmtId="49" fontId="6" fillId="0" borderId="10" xfId="0" applyNumberFormat="1" applyFont="1" applyBorder="1" applyAlignment="1" applyProtection="1">
      <alignment horizontal="center" vertical="center"/>
      <protection locked="0"/>
    </xf>
    <xf numFmtId="49" fontId="32" fillId="0" borderId="10" xfId="0" applyNumberFormat="1" applyFont="1" applyBorder="1" applyAlignment="1" applyProtection="1">
      <alignment horizontal="center" vertical="center"/>
      <protection locked="0"/>
    </xf>
    <xf numFmtId="49" fontId="32" fillId="0" borderId="16" xfId="0" applyNumberFormat="1" applyFont="1" applyBorder="1" applyAlignment="1" applyProtection="1">
      <alignment horizontal="center" vertical="center"/>
      <protection locked="0"/>
    </xf>
    <xf numFmtId="49" fontId="32" fillId="0" borderId="1" xfId="0" applyNumberFormat="1" applyFont="1" applyBorder="1" applyAlignment="1" applyProtection="1">
      <alignment horizontal="center" vertical="center"/>
      <protection locked="0"/>
    </xf>
    <xf numFmtId="49" fontId="32" fillId="0" borderId="19" xfId="0" applyNumberFormat="1"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4" fillId="0" borderId="10" xfId="0" applyFont="1" applyBorder="1" applyAlignment="1" applyProtection="1">
      <alignment vertical="center"/>
      <protection locked="0"/>
    </xf>
    <xf numFmtId="0" fontId="14" fillId="0" borderId="16" xfId="0" applyFont="1" applyBorder="1" applyAlignment="1" applyProtection="1">
      <alignment vertical="center"/>
      <protection locked="0"/>
    </xf>
    <xf numFmtId="0" fontId="14" fillId="0" borderId="1" xfId="0" applyFont="1" applyBorder="1" applyAlignment="1" applyProtection="1">
      <alignment vertical="center"/>
      <protection locked="0"/>
    </xf>
    <xf numFmtId="0" fontId="14" fillId="0" borderId="19" xfId="0" applyFont="1" applyBorder="1" applyAlignment="1" applyProtection="1">
      <alignment vertical="center"/>
      <protection locked="0"/>
    </xf>
    <xf numFmtId="0" fontId="17" fillId="0" borderId="10"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41" fillId="0" borderId="10" xfId="0" applyFont="1" applyBorder="1" applyAlignment="1" applyProtection="1">
      <alignment horizontal="center" vertical="center"/>
      <protection locked="0"/>
    </xf>
    <xf numFmtId="0" fontId="39" fillId="0" borderId="27" xfId="0" applyFont="1" applyBorder="1" applyAlignment="1" applyProtection="1">
      <alignment horizontal="center" vertical="center"/>
      <protection locked="0"/>
    </xf>
    <xf numFmtId="14" fontId="48" fillId="0" borderId="8" xfId="0" applyNumberFormat="1" applyFont="1" applyBorder="1" applyAlignment="1">
      <alignment horizontal="center" vertical="center"/>
    </xf>
    <xf numFmtId="0" fontId="48" fillId="0" borderId="8" xfId="0" applyFont="1" applyBorder="1" applyAlignment="1">
      <alignment horizontal="center" vertical="center"/>
    </xf>
    <xf numFmtId="179" fontId="65" fillId="0" borderId="8" xfId="0" applyNumberFormat="1" applyFont="1" applyBorder="1" applyAlignment="1">
      <alignment horizontal="right"/>
    </xf>
    <xf numFmtId="0" fontId="50" fillId="0" borderId="3" xfId="0" applyFont="1" applyBorder="1" applyAlignment="1">
      <alignment horizontal="right" vertical="center"/>
    </xf>
    <xf numFmtId="0" fontId="51" fillId="0" borderId="3" xfId="0" applyFont="1" applyBorder="1" applyAlignment="1" applyProtection="1">
      <alignment horizontal="center" vertical="center"/>
      <protection locked="0"/>
    </xf>
    <xf numFmtId="0" fontId="39" fillId="0" borderId="22" xfId="0" applyFont="1" applyBorder="1" applyAlignment="1">
      <alignment horizontal="center" vertical="center"/>
    </xf>
    <xf numFmtId="0" fontId="39" fillId="0" borderId="3" xfId="0" applyFont="1" applyBorder="1" applyAlignment="1">
      <alignment horizontal="center" vertical="center"/>
    </xf>
    <xf numFmtId="0" fontId="52" fillId="0" borderId="3" xfId="0" applyFont="1" applyBorder="1" applyAlignment="1">
      <alignment horizontal="center" vertical="center"/>
    </xf>
    <xf numFmtId="0" fontId="52" fillId="0" borderId="12" xfId="0" applyFont="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14" fillId="0" borderId="10" xfId="0" applyFont="1" applyBorder="1" applyAlignment="1" applyProtection="1">
      <alignment horizontal="left" vertical="center"/>
      <protection locked="0"/>
    </xf>
    <xf numFmtId="0" fontId="14" fillId="0" borderId="16"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19" xfId="0" applyFont="1" applyBorder="1" applyAlignment="1" applyProtection="1">
      <alignment horizontal="left" vertical="center"/>
      <protection locked="0"/>
    </xf>
    <xf numFmtId="0" fontId="5" fillId="0" borderId="10" xfId="0" applyFont="1" applyBorder="1" applyAlignment="1" applyProtection="1">
      <alignment vertical="center"/>
      <protection locked="0"/>
    </xf>
    <xf numFmtId="0" fontId="5" fillId="0" borderId="1" xfId="0" applyFont="1" applyBorder="1" applyAlignment="1" applyProtection="1">
      <alignment vertical="center"/>
      <protection locked="0"/>
    </xf>
    <xf numFmtId="0" fontId="12" fillId="0" borderId="28"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9" fillId="0" borderId="8" xfId="0" applyFont="1" applyBorder="1" applyAlignment="1" applyProtection="1">
      <alignment horizontal="left" vertical="center"/>
      <protection locked="0"/>
    </xf>
    <xf numFmtId="0" fontId="19" fillId="0" borderId="49" xfId="0" applyFont="1" applyBorder="1" applyAlignment="1" applyProtection="1">
      <alignment horizontal="left" vertical="center"/>
      <protection locked="0"/>
    </xf>
    <xf numFmtId="0" fontId="22" fillId="0" borderId="67" xfId="0" applyFont="1" applyBorder="1" applyAlignment="1" applyProtection="1">
      <alignment horizontal="left" vertical="center"/>
      <protection locked="0"/>
    </xf>
    <xf numFmtId="0" fontId="22" fillId="0" borderId="49" xfId="0" applyFont="1" applyBorder="1" applyAlignment="1" applyProtection="1">
      <alignment horizontal="left" vertical="center"/>
      <protection locked="0"/>
    </xf>
    <xf numFmtId="0" fontId="22" fillId="0" borderId="61" xfId="0" applyFont="1" applyBorder="1" applyAlignment="1" applyProtection="1">
      <alignment horizontal="left" vertical="center"/>
      <protection locked="0"/>
    </xf>
    <xf numFmtId="0" fontId="66" fillId="0" borderId="79" xfId="0" applyFont="1" applyBorder="1" applyAlignment="1" applyProtection="1">
      <alignment horizontal="left" vertical="center"/>
      <protection locked="0"/>
    </xf>
    <xf numFmtId="0" fontId="8" fillId="0" borderId="79" xfId="0" applyFont="1" applyBorder="1" applyAlignment="1">
      <alignment horizontal="left" vertical="center"/>
    </xf>
    <xf numFmtId="0" fontId="24" fillId="0" borderId="79" xfId="0" applyFont="1" applyBorder="1" applyAlignment="1">
      <alignment horizontal="left" vertical="center"/>
    </xf>
    <xf numFmtId="0" fontId="24" fillId="0" borderId="83" xfId="0" applyFont="1" applyBorder="1" applyAlignment="1">
      <alignment horizontal="left" vertical="center"/>
    </xf>
    <xf numFmtId="0" fontId="8" fillId="0" borderId="73" xfId="0" applyFont="1" applyBorder="1" applyAlignment="1">
      <alignment horizontal="left" vertical="center"/>
    </xf>
    <xf numFmtId="0" fontId="24" fillId="0" borderId="73" xfId="0" applyFont="1" applyBorder="1" applyAlignment="1">
      <alignment horizontal="left" vertical="center"/>
    </xf>
    <xf numFmtId="0" fontId="24" fillId="0" borderId="77" xfId="0" applyFont="1" applyBorder="1" applyAlignment="1">
      <alignment horizontal="left" vertical="center"/>
    </xf>
    <xf numFmtId="180" fontId="47" fillId="0" borderId="0" xfId="0" applyNumberFormat="1" applyFont="1" applyAlignment="1" applyProtection="1">
      <alignment horizontal="right"/>
      <protection locked="0"/>
    </xf>
    <xf numFmtId="0" fontId="46" fillId="0" borderId="0" xfId="0" applyFont="1" applyAlignment="1">
      <alignment horizontal="center" vertical="center"/>
    </xf>
    <xf numFmtId="177" fontId="4" fillId="2" borderId="3" xfId="1" applyNumberFormat="1" applyFont="1" applyFill="1" applyBorder="1" applyAlignment="1" applyProtection="1">
      <alignment horizontal="right" vertical="center"/>
    </xf>
    <xf numFmtId="0" fontId="47" fillId="0" borderId="3" xfId="0" applyFont="1" applyBorder="1" applyAlignment="1">
      <alignment horizontal="center" vertical="center"/>
    </xf>
    <xf numFmtId="0" fontId="12" fillId="0" borderId="18"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1" fontId="12" fillId="0" borderId="5" xfId="0" applyNumberFormat="1" applyFont="1" applyBorder="1" applyAlignment="1">
      <alignment vertical="center"/>
    </xf>
    <xf numFmtId="1" fontId="12" fillId="0" borderId="0" xfId="0" applyNumberFormat="1" applyFont="1" applyAlignment="1">
      <alignment vertical="center"/>
    </xf>
    <xf numFmtId="0" fontId="19" fillId="0" borderId="73" xfId="0" applyFont="1" applyBorder="1" applyAlignment="1" applyProtection="1">
      <alignment vertical="center"/>
      <protection locked="0"/>
    </xf>
    <xf numFmtId="0" fontId="22" fillId="0" borderId="0" xfId="0" applyFont="1" applyAlignment="1" applyProtection="1">
      <alignment horizontal="left" vertical="center"/>
      <protection locked="0"/>
    </xf>
    <xf numFmtId="38" fontId="4" fillId="0" borderId="5" xfId="1" applyFont="1" applyFill="1" applyBorder="1" applyAlignment="1" applyProtection="1">
      <alignment horizontal="right" vertical="center" wrapText="1"/>
    </xf>
  </cellXfs>
  <cellStyles count="3">
    <cellStyle name="桁区切り" xfId="1" builtinId="6"/>
    <cellStyle name="通貨" xfId="2" builtinId="7"/>
    <cellStyle name="標準"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CFFE5"/>
      <rgbColor rgb="00FFFCD9"/>
      <rgbColor rgb="0099CCFF"/>
      <rgbColor rgb="00FF99CC"/>
      <rgbColor rgb="00CC99FF"/>
      <rgbColor rgb="00FAFAF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25400</xdr:colOff>
      <xdr:row>2</xdr:row>
      <xdr:rowOff>38100</xdr:rowOff>
    </xdr:from>
    <xdr:to>
      <xdr:col>4</xdr:col>
      <xdr:colOff>355600</xdr:colOff>
      <xdr:row>2</xdr:row>
      <xdr:rowOff>393700</xdr:rowOff>
    </xdr:to>
    <xdr:pic>
      <xdr:nvPicPr>
        <xdr:cNvPr id="3570" name="Picture 1">
          <a:extLst>
            <a:ext uri="{FF2B5EF4-FFF2-40B4-BE49-F238E27FC236}">
              <a16:creationId xmlns:a16="http://schemas.microsoft.com/office/drawing/2014/main" id="{00000000-0008-0000-0000-0000F2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800" y="762000"/>
          <a:ext cx="152400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19"/>
  <sheetViews>
    <sheetView showGridLines="0" showZeros="0" tabSelected="1" topLeftCell="H1" zoomScale="165" zoomScaleNormal="165" zoomScalePageLayoutView="120" workbookViewId="0">
      <selection activeCell="H3" sqref="H3:I3"/>
    </sheetView>
  </sheetViews>
  <sheetFormatPr baseColWidth="10" defaultColWidth="5.33203125" defaultRowHeight="21.75" customHeight="1"/>
  <cols>
    <col min="1" max="1" width="5.83203125" style="12" customWidth="1"/>
    <col min="2" max="3" width="5.33203125" style="1"/>
    <col min="4" max="4" width="5" style="1" customWidth="1"/>
    <col min="5" max="5" width="5.33203125" style="1"/>
    <col min="6" max="6" width="6.83203125" style="1" customWidth="1"/>
    <col min="7" max="8" width="6" style="1" customWidth="1"/>
    <col min="9" max="9" width="7.33203125" style="1" customWidth="1"/>
    <col min="10" max="10" width="5.83203125" style="1" customWidth="1"/>
    <col min="11" max="11" width="6.83203125" style="1" customWidth="1"/>
    <col min="12" max="12" width="6.83203125" style="1" bestFit="1" customWidth="1"/>
    <col min="13" max="13" width="6.1640625" style="1" customWidth="1"/>
    <col min="14" max="14" width="4.6640625" style="1" customWidth="1"/>
    <col min="15" max="15" width="5.83203125" style="1" customWidth="1"/>
    <col min="16" max="16" width="1.83203125" style="1" customWidth="1"/>
    <col min="17" max="18" width="5.83203125" style="1" customWidth="1"/>
    <col min="19" max="22" width="5.33203125" style="1"/>
    <col min="23" max="23" width="5.5" style="1" bestFit="1" customWidth="1"/>
    <col min="24" max="24" width="6.6640625" style="1" bestFit="1" customWidth="1"/>
    <col min="25" max="25" width="7.33203125" style="1" customWidth="1"/>
    <col min="26" max="26" width="5.83203125" style="1" customWidth="1"/>
    <col min="27" max="27" width="6.83203125" style="1" customWidth="1"/>
    <col min="28" max="28" width="5.33203125" style="1" customWidth="1"/>
    <col min="29" max="29" width="6.1640625" style="1" customWidth="1"/>
    <col min="30" max="30" width="4.6640625" style="1" customWidth="1"/>
    <col min="31" max="31" width="5.83203125" style="1" customWidth="1"/>
    <col min="32" max="32" width="5.33203125" style="1"/>
    <col min="33" max="88" width="7.1640625" style="1" customWidth="1"/>
    <col min="89" max="16384" width="5.33203125" style="1"/>
  </cols>
  <sheetData>
    <row r="1" spans="1:32" ht="37.5" customHeight="1">
      <c r="A1" s="388" t="s">
        <v>450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7">
        <f ca="1">TODAY()</f>
        <v>45484</v>
      </c>
      <c r="AB1" s="387"/>
      <c r="AC1" s="387"/>
      <c r="AD1" s="387"/>
      <c r="AE1" s="387"/>
      <c r="AF1" s="25"/>
    </row>
    <row r="2" spans="1:32" ht="20" customHeight="1" thickBot="1">
      <c r="A2" s="355">
        <v>45421</v>
      </c>
      <c r="B2" s="356"/>
      <c r="C2" s="356"/>
      <c r="D2" s="92"/>
      <c r="E2" s="92"/>
      <c r="F2" s="78"/>
      <c r="G2" s="78"/>
      <c r="H2" s="78"/>
      <c r="I2" s="78"/>
      <c r="J2" s="78"/>
      <c r="K2" s="78"/>
      <c r="L2" s="78"/>
      <c r="M2" s="78"/>
      <c r="N2" s="78"/>
      <c r="O2" s="78"/>
      <c r="P2" s="78"/>
      <c r="Q2" s="78"/>
      <c r="R2" s="78"/>
      <c r="S2" s="92"/>
      <c r="T2" s="92"/>
      <c r="U2" s="92" t="s">
        <v>451</v>
      </c>
      <c r="V2" s="92"/>
      <c r="W2" s="92"/>
      <c r="X2" s="92"/>
      <c r="Y2" s="92"/>
      <c r="Z2" s="289"/>
      <c r="AA2" s="93"/>
      <c r="AB2" s="94"/>
      <c r="AC2" s="95"/>
      <c r="AD2" s="357">
        <f ca="1">NOW()</f>
        <v>45484.693667708336</v>
      </c>
      <c r="AE2" s="357"/>
      <c r="AF2" s="25"/>
    </row>
    <row r="3" spans="1:32" ht="34.5" customHeight="1" thickBot="1">
      <c r="A3" s="96"/>
      <c r="B3" s="97"/>
      <c r="C3" s="97"/>
      <c r="D3" s="97"/>
      <c r="E3" s="98"/>
      <c r="F3" s="358" t="s">
        <v>452</v>
      </c>
      <c r="G3" s="358"/>
      <c r="H3" s="359"/>
      <c r="I3" s="359"/>
      <c r="J3" s="99" t="s">
        <v>453</v>
      </c>
      <c r="K3" s="360" t="s">
        <v>454</v>
      </c>
      <c r="L3" s="361"/>
      <c r="M3" s="362" t="s">
        <v>455</v>
      </c>
      <c r="N3" s="362"/>
      <c r="O3" s="362"/>
      <c r="P3" s="362"/>
      <c r="Q3" s="362"/>
      <c r="R3" s="363"/>
      <c r="S3" s="390" t="s">
        <v>175</v>
      </c>
      <c r="T3" s="390"/>
      <c r="U3" s="390" t="s">
        <v>456</v>
      </c>
      <c r="V3" s="390"/>
      <c r="W3" s="390"/>
      <c r="X3" s="390"/>
      <c r="Y3" s="100" t="s">
        <v>176</v>
      </c>
      <c r="Z3" s="101"/>
      <c r="AA3" s="349" t="str">
        <f>IF(Y3="FAX","03-3379-0084","sal@kkl-lease.com")</f>
        <v>03-3379-0084</v>
      </c>
      <c r="AB3" s="349"/>
      <c r="AC3" s="349"/>
      <c r="AD3" s="349"/>
      <c r="AE3" s="350"/>
    </row>
    <row r="4" spans="1:32" ht="6.75" customHeight="1"/>
    <row r="5" spans="1:32" ht="21.75" customHeight="1">
      <c r="A5" s="24" t="s">
        <v>177</v>
      </c>
      <c r="B5" s="11"/>
      <c r="C5" s="343"/>
      <c r="D5" s="343"/>
      <c r="E5" s="343"/>
      <c r="F5" s="343"/>
      <c r="G5" s="343"/>
      <c r="H5" s="343"/>
      <c r="I5" s="343"/>
      <c r="J5" s="343"/>
      <c r="K5" s="344"/>
      <c r="L5" s="53" t="s">
        <v>178</v>
      </c>
      <c r="M5" s="82"/>
      <c r="N5" s="370"/>
      <c r="O5" s="370"/>
      <c r="P5" s="370"/>
      <c r="Q5" s="370"/>
      <c r="R5" s="370"/>
      <c r="S5" s="370"/>
      <c r="T5" s="370"/>
      <c r="U5" s="370"/>
      <c r="V5" s="370"/>
      <c r="W5" s="370"/>
      <c r="X5" s="370"/>
      <c r="Y5" s="31"/>
      <c r="Z5" s="18"/>
      <c r="AA5" s="19" t="s">
        <v>175</v>
      </c>
      <c r="AB5" s="372"/>
      <c r="AC5" s="373"/>
      <c r="AD5" s="373"/>
      <c r="AE5" s="374"/>
    </row>
    <row r="6" spans="1:32" ht="21.75" customHeight="1">
      <c r="A6" s="83"/>
      <c r="B6" s="84"/>
      <c r="C6" s="345"/>
      <c r="D6" s="345"/>
      <c r="E6" s="345"/>
      <c r="F6" s="345"/>
      <c r="G6" s="345"/>
      <c r="H6" s="345"/>
      <c r="I6" s="345"/>
      <c r="J6" s="345"/>
      <c r="K6" s="346"/>
      <c r="L6" s="13"/>
      <c r="M6" s="13"/>
      <c r="N6" s="371"/>
      <c r="O6" s="371"/>
      <c r="P6" s="371"/>
      <c r="Q6" s="371"/>
      <c r="R6" s="371"/>
      <c r="S6" s="371"/>
      <c r="T6" s="371"/>
      <c r="U6" s="371"/>
      <c r="V6" s="371"/>
      <c r="W6" s="371"/>
      <c r="X6" s="371"/>
      <c r="Y6" s="1" t="s">
        <v>135</v>
      </c>
      <c r="Z6" s="14"/>
      <c r="AA6" s="15" t="s">
        <v>176</v>
      </c>
      <c r="AB6" s="391"/>
      <c r="AC6" s="392"/>
      <c r="AD6" s="392"/>
      <c r="AE6" s="393"/>
    </row>
    <row r="7" spans="1:32" ht="21.75" customHeight="1">
      <c r="A7" s="24" t="s">
        <v>136</v>
      </c>
      <c r="B7" s="11"/>
      <c r="C7" s="366"/>
      <c r="D7" s="366"/>
      <c r="E7" s="366"/>
      <c r="F7" s="366"/>
      <c r="G7" s="366"/>
      <c r="H7" s="366"/>
      <c r="I7" s="366"/>
      <c r="J7" s="366"/>
      <c r="K7" s="366"/>
      <c r="L7" s="366"/>
      <c r="M7" s="366"/>
      <c r="N7" s="366"/>
      <c r="O7" s="366"/>
      <c r="P7" s="366"/>
      <c r="Q7" s="366"/>
      <c r="R7" s="366"/>
      <c r="S7" s="366"/>
      <c r="T7" s="367"/>
      <c r="U7" s="16" t="s">
        <v>338</v>
      </c>
      <c r="V7" s="17"/>
      <c r="W7" s="364"/>
      <c r="X7" s="364"/>
      <c r="Y7" s="364"/>
      <c r="Z7" s="18"/>
      <c r="AA7" s="19" t="s">
        <v>137</v>
      </c>
      <c r="AB7" s="372"/>
      <c r="AC7" s="373"/>
      <c r="AD7" s="373"/>
      <c r="AE7" s="374"/>
    </row>
    <row r="8" spans="1:32" ht="21.75" customHeight="1">
      <c r="A8" s="21"/>
      <c r="B8" s="20"/>
      <c r="C8" s="368"/>
      <c r="D8" s="368"/>
      <c r="E8" s="368"/>
      <c r="F8" s="368"/>
      <c r="G8" s="368"/>
      <c r="H8" s="368"/>
      <c r="I8" s="368"/>
      <c r="J8" s="368"/>
      <c r="K8" s="368"/>
      <c r="L8" s="368"/>
      <c r="M8" s="368"/>
      <c r="N8" s="368"/>
      <c r="O8" s="368"/>
      <c r="P8" s="368"/>
      <c r="Q8" s="368"/>
      <c r="R8" s="368"/>
      <c r="S8" s="368"/>
      <c r="T8" s="369"/>
      <c r="U8" s="21"/>
      <c r="V8" s="22"/>
      <c r="W8" s="365"/>
      <c r="X8" s="365"/>
      <c r="Y8" s="365"/>
      <c r="Z8" s="23" t="s">
        <v>138</v>
      </c>
      <c r="AA8" s="19" t="s">
        <v>137</v>
      </c>
      <c r="AB8" s="372"/>
      <c r="AC8" s="373"/>
      <c r="AD8" s="373"/>
      <c r="AE8" s="374"/>
    </row>
    <row r="9" spans="1:32" ht="21.75" customHeight="1">
      <c r="A9" s="16" t="s">
        <v>226</v>
      </c>
      <c r="B9" s="11"/>
      <c r="C9" s="341" t="s">
        <v>337</v>
      </c>
      <c r="D9" s="341"/>
      <c r="E9" s="326" t="s">
        <v>140</v>
      </c>
      <c r="F9" s="341" t="s">
        <v>337</v>
      </c>
      <c r="G9" s="326" t="s">
        <v>425</v>
      </c>
      <c r="H9" s="347" t="s">
        <v>337</v>
      </c>
      <c r="I9" s="351" t="s">
        <v>420</v>
      </c>
      <c r="J9" s="341">
        <v>8</v>
      </c>
      <c r="K9" s="326" t="s">
        <v>3</v>
      </c>
      <c r="L9" s="328" t="s">
        <v>422</v>
      </c>
      <c r="M9" s="326" t="s">
        <v>419</v>
      </c>
      <c r="N9" s="75" t="s">
        <v>421</v>
      </c>
      <c r="O9" s="31"/>
      <c r="P9" s="336" t="s">
        <v>443</v>
      </c>
      <c r="Q9" s="337"/>
      <c r="R9" s="337"/>
      <c r="S9" s="337"/>
      <c r="T9" s="338"/>
      <c r="U9" s="79" t="s">
        <v>139</v>
      </c>
      <c r="V9" s="85"/>
      <c r="W9" s="86" t="s">
        <v>337</v>
      </c>
      <c r="X9" s="87" t="s">
        <v>444</v>
      </c>
      <c r="Y9" s="353" t="s">
        <v>441</v>
      </c>
      <c r="Z9" s="353"/>
      <c r="AA9" s="88">
        <v>0</v>
      </c>
      <c r="AB9" s="80" t="s">
        <v>445</v>
      </c>
      <c r="AC9" s="332"/>
      <c r="AD9" s="332"/>
      <c r="AE9" s="81"/>
    </row>
    <row r="10" spans="1:32" ht="21.75" customHeight="1">
      <c r="A10" s="89"/>
      <c r="B10" s="34"/>
      <c r="C10" s="342"/>
      <c r="D10" s="342"/>
      <c r="E10" s="327"/>
      <c r="F10" s="342"/>
      <c r="G10" s="327"/>
      <c r="H10" s="348"/>
      <c r="I10" s="352"/>
      <c r="J10" s="342"/>
      <c r="K10" s="327"/>
      <c r="L10" s="329"/>
      <c r="M10" s="327"/>
      <c r="N10" s="90"/>
      <c r="O10" s="91"/>
      <c r="P10" s="339"/>
      <c r="Q10" s="339"/>
      <c r="R10" s="339"/>
      <c r="S10" s="339"/>
      <c r="T10" s="340"/>
      <c r="U10" s="290" t="s">
        <v>446</v>
      </c>
      <c r="V10" s="291"/>
      <c r="W10" s="292" t="s">
        <v>447</v>
      </c>
      <c r="X10" s="293"/>
      <c r="Y10" s="294" t="s">
        <v>448</v>
      </c>
      <c r="Z10" s="354"/>
      <c r="AA10" s="354"/>
      <c r="AB10" s="354"/>
      <c r="AC10" s="354"/>
      <c r="AD10" s="354"/>
      <c r="AE10" s="295" t="s">
        <v>449</v>
      </c>
    </row>
    <row r="11" spans="1:32" ht="6.75" customHeight="1" thickBot="1"/>
    <row r="12" spans="1:32" s="4" customFormat="1" ht="25" customHeight="1" thickBot="1">
      <c r="A12" s="278" t="s">
        <v>141</v>
      </c>
      <c r="B12" s="279"/>
      <c r="C12" s="280"/>
      <c r="D12" s="279"/>
      <c r="E12" s="279"/>
      <c r="F12" s="279"/>
      <c r="G12" s="279"/>
      <c r="H12" s="279"/>
      <c r="I12" s="279"/>
      <c r="J12" s="281" t="s">
        <v>142</v>
      </c>
      <c r="K12" s="330" t="s">
        <v>65</v>
      </c>
      <c r="L12" s="333"/>
      <c r="M12" s="330" t="s">
        <v>66</v>
      </c>
      <c r="N12" s="331"/>
      <c r="O12" s="282" t="s">
        <v>457</v>
      </c>
      <c r="Q12" s="278" t="s">
        <v>141</v>
      </c>
      <c r="R12" s="279"/>
      <c r="S12" s="280"/>
      <c r="T12" s="279"/>
      <c r="U12" s="279"/>
      <c r="V12" s="279"/>
      <c r="W12" s="279"/>
      <c r="X12" s="279"/>
      <c r="Y12" s="279"/>
      <c r="Z12" s="281" t="s">
        <v>142</v>
      </c>
      <c r="AA12" s="330" t="s">
        <v>65</v>
      </c>
      <c r="AB12" s="333"/>
      <c r="AC12" s="279" t="s">
        <v>66</v>
      </c>
      <c r="AD12" s="280"/>
      <c r="AE12" s="282" t="s">
        <v>68</v>
      </c>
    </row>
    <row r="13" spans="1:32" ht="18" customHeight="1">
      <c r="A13" s="264">
        <v>1502</v>
      </c>
      <c r="B13" s="108" t="s">
        <v>143</v>
      </c>
      <c r="D13" s="68" t="s">
        <v>87</v>
      </c>
      <c r="E13" s="26"/>
      <c r="F13" s="26"/>
      <c r="G13" s="104" t="s">
        <v>70</v>
      </c>
      <c r="H13" s="27"/>
      <c r="I13" s="27"/>
      <c r="J13" s="103">
        <v>18.3</v>
      </c>
      <c r="K13" s="28">
        <v>0</v>
      </c>
      <c r="L13" s="56" t="s">
        <v>144</v>
      </c>
      <c r="M13" s="32">
        <f t="shared" ref="M13:M79" si="0">J13*K13</f>
        <v>0</v>
      </c>
      <c r="N13" s="33" t="s">
        <v>315</v>
      </c>
      <c r="O13" s="30" t="s">
        <v>194</v>
      </c>
      <c r="Q13" s="265" t="s">
        <v>440</v>
      </c>
      <c r="R13" s="109" t="s">
        <v>464</v>
      </c>
      <c r="S13" s="110"/>
      <c r="T13" s="306" t="s">
        <v>407</v>
      </c>
      <c r="U13" s="306"/>
      <c r="V13" s="306"/>
      <c r="W13" s="306"/>
      <c r="X13" s="306"/>
      <c r="Y13" s="307"/>
      <c r="Z13" s="111">
        <f>VLOOKUP(T13,A$107:O$168,12,FALSE)</f>
        <v>4.3</v>
      </c>
      <c r="AA13" s="112"/>
      <c r="AB13" s="113" t="s">
        <v>210</v>
      </c>
      <c r="AC13" s="114">
        <f>Z13*AA13</f>
        <v>0</v>
      </c>
      <c r="AD13" s="115" t="s">
        <v>315</v>
      </c>
      <c r="AE13" s="116" t="s">
        <v>437</v>
      </c>
    </row>
    <row r="14" spans="1:32" ht="18" customHeight="1">
      <c r="A14" s="269">
        <v>1504</v>
      </c>
      <c r="B14" s="171" t="s">
        <v>185</v>
      </c>
      <c r="C14" s="118"/>
      <c r="D14" s="126" t="s">
        <v>162</v>
      </c>
      <c r="E14" s="126"/>
      <c r="F14" s="126"/>
      <c r="G14" s="133" t="s">
        <v>45</v>
      </c>
      <c r="H14" s="125"/>
      <c r="I14" s="125"/>
      <c r="J14" s="131">
        <v>15.4</v>
      </c>
      <c r="K14" s="120"/>
      <c r="L14" s="121" t="s">
        <v>144</v>
      </c>
      <c r="M14" s="146">
        <f t="shared" si="0"/>
        <v>0</v>
      </c>
      <c r="N14" s="123" t="s">
        <v>315</v>
      </c>
      <c r="O14" s="124" t="s">
        <v>194</v>
      </c>
      <c r="Q14" s="266" t="s">
        <v>440</v>
      </c>
      <c r="R14" s="117" t="s">
        <v>398</v>
      </c>
      <c r="S14" s="118"/>
      <c r="T14" s="308" t="s">
        <v>64</v>
      </c>
      <c r="U14" s="308"/>
      <c r="V14" s="308"/>
      <c r="W14" s="308"/>
      <c r="X14" s="308"/>
      <c r="Y14" s="309"/>
      <c r="Z14" s="119">
        <f>VLOOKUP(T14,A$107:O$168,12,FALSE)</f>
        <v>5.4</v>
      </c>
      <c r="AA14" s="120"/>
      <c r="AB14" s="121" t="s">
        <v>144</v>
      </c>
      <c r="AC14" s="122">
        <f>Z14*AA14</f>
        <v>0</v>
      </c>
      <c r="AD14" s="123" t="s">
        <v>315</v>
      </c>
      <c r="AE14" s="124" t="s">
        <v>437</v>
      </c>
    </row>
    <row r="15" spans="1:32" ht="18" customHeight="1">
      <c r="A15" s="269">
        <v>1508</v>
      </c>
      <c r="B15" s="171" t="s">
        <v>163</v>
      </c>
      <c r="C15" s="118"/>
      <c r="D15" s="126" t="s">
        <v>164</v>
      </c>
      <c r="E15" s="126"/>
      <c r="F15" s="126"/>
      <c r="G15" s="133" t="s">
        <v>46</v>
      </c>
      <c r="H15" s="125"/>
      <c r="I15" s="125"/>
      <c r="J15" s="131">
        <v>12.8</v>
      </c>
      <c r="K15" s="120">
        <v>0</v>
      </c>
      <c r="L15" s="121" t="s">
        <v>144</v>
      </c>
      <c r="M15" s="146">
        <f t="shared" si="0"/>
        <v>0</v>
      </c>
      <c r="N15" s="123" t="s">
        <v>315</v>
      </c>
      <c r="O15" s="124" t="s">
        <v>433</v>
      </c>
      <c r="Q15" s="266" t="s">
        <v>440</v>
      </c>
      <c r="R15" s="118"/>
      <c r="S15" s="118"/>
      <c r="T15" s="308" t="s">
        <v>33</v>
      </c>
      <c r="U15" s="308"/>
      <c r="V15" s="308"/>
      <c r="W15" s="308"/>
      <c r="X15" s="308"/>
      <c r="Y15" s="309"/>
      <c r="Z15" s="119">
        <f>VLOOKUP(T15,A$107:O$168,12,FALSE)</f>
        <v>6.8</v>
      </c>
      <c r="AA15" s="120"/>
      <c r="AB15" s="121" t="s">
        <v>144</v>
      </c>
      <c r="AC15" s="122">
        <f t="shared" ref="AC15:AC78" si="1">Z15*AA15</f>
        <v>0</v>
      </c>
      <c r="AD15" s="123" t="s">
        <v>315</v>
      </c>
      <c r="AE15" s="124" t="s">
        <v>437</v>
      </c>
    </row>
    <row r="16" spans="1:32" ht="18" customHeight="1">
      <c r="A16" s="269">
        <v>1513</v>
      </c>
      <c r="B16" s="171" t="s">
        <v>185</v>
      </c>
      <c r="C16" s="118"/>
      <c r="D16" s="126" t="s">
        <v>316</v>
      </c>
      <c r="E16" s="126"/>
      <c r="F16" s="126"/>
      <c r="G16" s="133" t="s">
        <v>285</v>
      </c>
      <c r="H16" s="125"/>
      <c r="I16" s="125"/>
      <c r="J16" s="131">
        <v>12.6</v>
      </c>
      <c r="K16" s="120"/>
      <c r="L16" s="121" t="s">
        <v>144</v>
      </c>
      <c r="M16" s="146">
        <f t="shared" si="0"/>
        <v>0</v>
      </c>
      <c r="N16" s="123" t="s">
        <v>315</v>
      </c>
      <c r="O16" s="124" t="s">
        <v>434</v>
      </c>
      <c r="Q16" s="266" t="s">
        <v>440</v>
      </c>
      <c r="R16" s="125" t="s">
        <v>317</v>
      </c>
      <c r="S16" s="118"/>
      <c r="T16" s="126" t="s">
        <v>318</v>
      </c>
      <c r="U16" s="126"/>
      <c r="V16" s="118"/>
      <c r="W16" s="127" t="s">
        <v>209</v>
      </c>
      <c r="X16" s="128">
        <v>1219</v>
      </c>
      <c r="Y16" s="125" t="s">
        <v>336</v>
      </c>
      <c r="Z16" s="129">
        <v>100.8</v>
      </c>
      <c r="AA16" s="120">
        <v>0</v>
      </c>
      <c r="AB16" s="121" t="s">
        <v>319</v>
      </c>
      <c r="AC16" s="122">
        <f t="shared" si="1"/>
        <v>0</v>
      </c>
      <c r="AD16" s="123" t="s">
        <v>315</v>
      </c>
      <c r="AE16" s="124" t="s">
        <v>69</v>
      </c>
    </row>
    <row r="17" spans="1:31" ht="18" customHeight="1">
      <c r="A17" s="270">
        <v>1514</v>
      </c>
      <c r="B17" s="172" t="s">
        <v>185</v>
      </c>
      <c r="C17" s="173"/>
      <c r="D17" s="174" t="s">
        <v>320</v>
      </c>
      <c r="E17" s="174"/>
      <c r="F17" s="174"/>
      <c r="G17" s="175" t="s">
        <v>286</v>
      </c>
      <c r="H17" s="176"/>
      <c r="I17" s="176"/>
      <c r="J17" s="177">
        <v>12.3</v>
      </c>
      <c r="K17" s="178">
        <v>0</v>
      </c>
      <c r="L17" s="179" t="s">
        <v>144</v>
      </c>
      <c r="M17" s="180">
        <f t="shared" si="0"/>
        <v>0</v>
      </c>
      <c r="N17" s="181" t="s">
        <v>315</v>
      </c>
      <c r="O17" s="182" t="s">
        <v>195</v>
      </c>
      <c r="Q17" s="266" t="s">
        <v>440</v>
      </c>
      <c r="R17" s="125" t="s">
        <v>185</v>
      </c>
      <c r="S17" s="118"/>
      <c r="T17" s="126" t="s">
        <v>321</v>
      </c>
      <c r="U17" s="126"/>
      <c r="V17" s="118"/>
      <c r="W17" s="127" t="s">
        <v>209</v>
      </c>
      <c r="X17" s="128">
        <v>1219</v>
      </c>
      <c r="Y17" s="125" t="s">
        <v>336</v>
      </c>
      <c r="Z17" s="129">
        <v>131.6</v>
      </c>
      <c r="AA17" s="120">
        <v>0</v>
      </c>
      <c r="AB17" s="121" t="s">
        <v>319</v>
      </c>
      <c r="AC17" s="122">
        <f t="shared" si="1"/>
        <v>0</v>
      </c>
      <c r="AD17" s="123" t="s">
        <v>315</v>
      </c>
      <c r="AE17" s="124" t="s">
        <v>69</v>
      </c>
    </row>
    <row r="18" spans="1:31" ht="18" customHeight="1">
      <c r="A18" s="271" t="str">
        <f>VLOOKUP(D18,A$107:O$168,9,FALSE)</f>
        <v>-</v>
      </c>
      <c r="B18" s="183" t="s">
        <v>347</v>
      </c>
      <c r="C18" s="184"/>
      <c r="D18" s="377" t="s">
        <v>158</v>
      </c>
      <c r="E18" s="377"/>
      <c r="F18" s="377"/>
      <c r="G18" s="377"/>
      <c r="H18" s="185"/>
      <c r="I18" s="184"/>
      <c r="J18" s="186">
        <f>VLOOKUP(D18,A$107:O$168,12,FALSE)</f>
        <v>23.4</v>
      </c>
      <c r="K18" s="187">
        <v>0</v>
      </c>
      <c r="L18" s="188" t="s">
        <v>144</v>
      </c>
      <c r="M18" s="189">
        <f>J18*K18</f>
        <v>0</v>
      </c>
      <c r="N18" s="190" t="s">
        <v>315</v>
      </c>
      <c r="O18" s="191"/>
      <c r="Q18" s="266" t="s">
        <v>440</v>
      </c>
      <c r="R18" s="125" t="s">
        <v>185</v>
      </c>
      <c r="S18" s="118"/>
      <c r="T18" s="126" t="s">
        <v>325</v>
      </c>
      <c r="U18" s="126"/>
      <c r="V18" s="118"/>
      <c r="W18" s="127" t="s">
        <v>209</v>
      </c>
      <c r="X18" s="128">
        <v>1219</v>
      </c>
      <c r="Y18" s="125" t="s">
        <v>336</v>
      </c>
      <c r="Z18" s="129">
        <v>163.19999999999999</v>
      </c>
      <c r="AA18" s="120">
        <v>0</v>
      </c>
      <c r="AB18" s="121" t="s">
        <v>319</v>
      </c>
      <c r="AC18" s="122">
        <f t="shared" si="1"/>
        <v>0</v>
      </c>
      <c r="AD18" s="123" t="s">
        <v>315</v>
      </c>
      <c r="AE18" s="124" t="s">
        <v>69</v>
      </c>
    </row>
    <row r="19" spans="1:31" ht="18" customHeight="1">
      <c r="A19" s="271" t="str">
        <f t="shared" ref="A19:A27" si="2">VLOOKUP(D19,A$107:O$168,9,FALSE)</f>
        <v>-</v>
      </c>
      <c r="B19" s="171" t="s">
        <v>185</v>
      </c>
      <c r="C19" s="118"/>
      <c r="D19" s="378" t="s">
        <v>458</v>
      </c>
      <c r="E19" s="378"/>
      <c r="F19" s="378"/>
      <c r="G19" s="378"/>
      <c r="H19" s="165"/>
      <c r="I19" s="118"/>
      <c r="J19" s="131">
        <f t="shared" ref="J19:J27" si="3">VLOOKUP(D19,A$107:O$168,12,FALSE)</f>
        <v>19.299999999999997</v>
      </c>
      <c r="K19" s="120">
        <v>0</v>
      </c>
      <c r="L19" s="121" t="s">
        <v>144</v>
      </c>
      <c r="M19" s="146">
        <f t="shared" ref="M19:M27" si="4">J19*K19</f>
        <v>0</v>
      </c>
      <c r="N19" s="123" t="s">
        <v>28</v>
      </c>
      <c r="O19" s="124"/>
      <c r="Q19" s="266">
        <v>2514</v>
      </c>
      <c r="R19" s="125" t="s">
        <v>328</v>
      </c>
      <c r="S19" s="126"/>
      <c r="T19" s="130" t="s">
        <v>329</v>
      </c>
      <c r="U19" s="126"/>
      <c r="V19" s="125" t="s">
        <v>330</v>
      </c>
      <c r="W19" s="125"/>
      <c r="X19" s="125"/>
      <c r="Y19" s="125"/>
      <c r="Z19" s="131">
        <v>12.5</v>
      </c>
      <c r="AA19" s="120">
        <v>0</v>
      </c>
      <c r="AB19" s="121" t="s">
        <v>144</v>
      </c>
      <c r="AC19" s="122">
        <f t="shared" si="1"/>
        <v>0</v>
      </c>
      <c r="AD19" s="123" t="s">
        <v>315</v>
      </c>
      <c r="AE19" s="124" t="s">
        <v>206</v>
      </c>
    </row>
    <row r="20" spans="1:31" ht="18" customHeight="1">
      <c r="A20" s="271">
        <f t="shared" si="2"/>
        <v>1533</v>
      </c>
      <c r="B20" s="171" t="s">
        <v>348</v>
      </c>
      <c r="C20" s="118"/>
      <c r="D20" s="378" t="s">
        <v>459</v>
      </c>
      <c r="E20" s="378"/>
      <c r="F20" s="378"/>
      <c r="G20" s="378"/>
      <c r="H20" s="165"/>
      <c r="I20" s="118"/>
      <c r="J20" s="131">
        <f t="shared" si="3"/>
        <v>12.5</v>
      </c>
      <c r="K20" s="120">
        <v>0</v>
      </c>
      <c r="L20" s="121" t="s">
        <v>144</v>
      </c>
      <c r="M20" s="146">
        <f t="shared" si="4"/>
        <v>0</v>
      </c>
      <c r="N20" s="123" t="s">
        <v>28</v>
      </c>
      <c r="O20" s="124"/>
      <c r="Q20" s="266">
        <v>2513</v>
      </c>
      <c r="R20" s="125" t="s">
        <v>185</v>
      </c>
      <c r="S20" s="126"/>
      <c r="T20" s="130" t="s">
        <v>37</v>
      </c>
      <c r="U20" s="126"/>
      <c r="V20" s="125" t="s">
        <v>238</v>
      </c>
      <c r="W20" s="125"/>
      <c r="X20" s="125"/>
      <c r="Y20" s="125"/>
      <c r="Z20" s="119">
        <v>9.5</v>
      </c>
      <c r="AA20" s="120"/>
      <c r="AB20" s="121" t="s">
        <v>144</v>
      </c>
      <c r="AC20" s="122">
        <f t="shared" si="1"/>
        <v>0</v>
      </c>
      <c r="AD20" s="123" t="s">
        <v>315</v>
      </c>
      <c r="AE20" s="124" t="s">
        <v>206</v>
      </c>
    </row>
    <row r="21" spans="1:31" ht="18" customHeight="1">
      <c r="A21" s="271" t="str">
        <f t="shared" si="2"/>
        <v>-</v>
      </c>
      <c r="B21" s="171" t="s">
        <v>185</v>
      </c>
      <c r="C21" s="118"/>
      <c r="D21" s="378" t="s">
        <v>377</v>
      </c>
      <c r="E21" s="378"/>
      <c r="F21" s="378"/>
      <c r="G21" s="378"/>
      <c r="H21" s="165"/>
      <c r="I21" s="118"/>
      <c r="J21" s="131">
        <f t="shared" si="3"/>
        <v>14.1</v>
      </c>
      <c r="K21" s="120">
        <v>0</v>
      </c>
      <c r="L21" s="121" t="s">
        <v>144</v>
      </c>
      <c r="M21" s="146">
        <f t="shared" si="4"/>
        <v>0</v>
      </c>
      <c r="N21" s="123" t="s">
        <v>28</v>
      </c>
      <c r="O21" s="124"/>
      <c r="Q21" s="266">
        <v>2512</v>
      </c>
      <c r="R21" s="125" t="s">
        <v>185</v>
      </c>
      <c r="S21" s="126"/>
      <c r="T21" s="130" t="s">
        <v>241</v>
      </c>
      <c r="U21" s="126"/>
      <c r="V21" s="125" t="s">
        <v>242</v>
      </c>
      <c r="W21" s="125"/>
      <c r="X21" s="125"/>
      <c r="Y21" s="125"/>
      <c r="Z21" s="119">
        <v>6.5</v>
      </c>
      <c r="AA21" s="120"/>
      <c r="AB21" s="121" t="s">
        <v>144</v>
      </c>
      <c r="AC21" s="122">
        <f t="shared" si="1"/>
        <v>0</v>
      </c>
      <c r="AD21" s="123" t="s">
        <v>315</v>
      </c>
      <c r="AE21" s="124" t="s">
        <v>206</v>
      </c>
    </row>
    <row r="22" spans="1:31" ht="18" customHeight="1">
      <c r="A22" s="271" t="str">
        <f t="shared" si="2"/>
        <v>-</v>
      </c>
      <c r="B22" s="171" t="s">
        <v>349</v>
      </c>
      <c r="C22" s="118"/>
      <c r="D22" s="378" t="s">
        <v>353</v>
      </c>
      <c r="E22" s="378"/>
      <c r="F22" s="378"/>
      <c r="G22" s="378"/>
      <c r="H22" s="165"/>
      <c r="I22" s="118"/>
      <c r="J22" s="131">
        <f t="shared" si="3"/>
        <v>9.1999999999999993</v>
      </c>
      <c r="K22" s="120">
        <v>0</v>
      </c>
      <c r="L22" s="121" t="s">
        <v>144</v>
      </c>
      <c r="M22" s="146">
        <f t="shared" si="4"/>
        <v>0</v>
      </c>
      <c r="N22" s="123" t="s">
        <v>28</v>
      </c>
      <c r="O22" s="124"/>
      <c r="Q22" s="266">
        <v>2511</v>
      </c>
      <c r="R22" s="125" t="s">
        <v>185</v>
      </c>
      <c r="S22" s="126"/>
      <c r="T22" s="130" t="s">
        <v>39</v>
      </c>
      <c r="U22" s="126"/>
      <c r="V22" s="125" t="s">
        <v>40</v>
      </c>
      <c r="W22" s="125"/>
      <c r="X22" s="125"/>
      <c r="Y22" s="125"/>
      <c r="Z22" s="131">
        <v>5.3</v>
      </c>
      <c r="AA22" s="120">
        <v>0</v>
      </c>
      <c r="AB22" s="121" t="s">
        <v>144</v>
      </c>
      <c r="AC22" s="122">
        <f t="shared" si="1"/>
        <v>0</v>
      </c>
      <c r="AD22" s="123" t="s">
        <v>315</v>
      </c>
      <c r="AE22" s="124" t="s">
        <v>206</v>
      </c>
    </row>
    <row r="23" spans="1:31" ht="18" customHeight="1">
      <c r="A23" s="271" t="str">
        <f t="shared" si="2"/>
        <v>-</v>
      </c>
      <c r="B23" s="171" t="s">
        <v>350</v>
      </c>
      <c r="C23" s="118"/>
      <c r="D23" s="378" t="s">
        <v>465</v>
      </c>
      <c r="E23" s="378"/>
      <c r="F23" s="378"/>
      <c r="G23" s="378"/>
      <c r="H23" s="165"/>
      <c r="I23" s="118"/>
      <c r="J23" s="131">
        <f t="shared" si="3"/>
        <v>11</v>
      </c>
      <c r="K23" s="120">
        <v>0</v>
      </c>
      <c r="L23" s="121" t="s">
        <v>144</v>
      </c>
      <c r="M23" s="146">
        <f t="shared" si="4"/>
        <v>0</v>
      </c>
      <c r="N23" s="123" t="s">
        <v>28</v>
      </c>
      <c r="O23" s="124"/>
      <c r="Q23" s="266">
        <v>2510</v>
      </c>
      <c r="R23" s="125" t="s">
        <v>185</v>
      </c>
      <c r="S23" s="126"/>
      <c r="T23" s="130" t="s">
        <v>125</v>
      </c>
      <c r="U23" s="126"/>
      <c r="V23" s="125" t="s">
        <v>126</v>
      </c>
      <c r="W23" s="125"/>
      <c r="X23" s="125"/>
      <c r="Y23" s="125"/>
      <c r="Z23" s="131">
        <v>3</v>
      </c>
      <c r="AA23" s="120">
        <v>0</v>
      </c>
      <c r="AB23" s="121" t="s">
        <v>144</v>
      </c>
      <c r="AC23" s="122">
        <f t="shared" si="1"/>
        <v>0</v>
      </c>
      <c r="AD23" s="123" t="s">
        <v>315</v>
      </c>
      <c r="AE23" s="124" t="s">
        <v>206</v>
      </c>
    </row>
    <row r="24" spans="1:31" ht="18" customHeight="1">
      <c r="A24" s="271" t="str">
        <f t="shared" si="2"/>
        <v>-</v>
      </c>
      <c r="B24" s="171" t="s">
        <v>185</v>
      </c>
      <c r="C24" s="118"/>
      <c r="D24" s="378" t="s">
        <v>378</v>
      </c>
      <c r="E24" s="378"/>
      <c r="F24" s="378"/>
      <c r="G24" s="378"/>
      <c r="H24" s="165"/>
      <c r="I24" s="118"/>
      <c r="J24" s="131">
        <f t="shared" si="3"/>
        <v>9.9</v>
      </c>
      <c r="K24" s="120">
        <v>0</v>
      </c>
      <c r="L24" s="121" t="s">
        <v>144</v>
      </c>
      <c r="M24" s="146">
        <f t="shared" si="4"/>
        <v>0</v>
      </c>
      <c r="N24" s="123" t="s">
        <v>28</v>
      </c>
      <c r="O24" s="124"/>
      <c r="Q24" s="266">
        <v>2517</v>
      </c>
      <c r="R24" s="125" t="s">
        <v>173</v>
      </c>
      <c r="S24" s="126"/>
      <c r="T24" s="130" t="s">
        <v>415</v>
      </c>
      <c r="U24" s="126"/>
      <c r="V24" s="125" t="s">
        <v>417</v>
      </c>
      <c r="W24" s="125"/>
      <c r="X24" s="125"/>
      <c r="Y24" s="125"/>
      <c r="Z24" s="131">
        <v>20</v>
      </c>
      <c r="AA24" s="120">
        <v>0</v>
      </c>
      <c r="AB24" s="121" t="s">
        <v>144</v>
      </c>
      <c r="AC24" s="122">
        <f t="shared" si="1"/>
        <v>0</v>
      </c>
      <c r="AD24" s="123" t="s">
        <v>315</v>
      </c>
      <c r="AE24" s="124" t="s">
        <v>438</v>
      </c>
    </row>
    <row r="25" spans="1:31" ht="18" customHeight="1">
      <c r="A25" s="271" t="str">
        <f t="shared" si="2"/>
        <v>-</v>
      </c>
      <c r="B25" s="172" t="s">
        <v>351</v>
      </c>
      <c r="C25" s="173"/>
      <c r="D25" s="379" t="s">
        <v>460</v>
      </c>
      <c r="E25" s="379"/>
      <c r="F25" s="379"/>
      <c r="G25" s="379"/>
      <c r="H25" s="192"/>
      <c r="I25" s="173"/>
      <c r="J25" s="177">
        <f t="shared" si="3"/>
        <v>12.9</v>
      </c>
      <c r="K25" s="178">
        <v>0</v>
      </c>
      <c r="L25" s="179" t="s">
        <v>144</v>
      </c>
      <c r="M25" s="180">
        <f t="shared" si="4"/>
        <v>0</v>
      </c>
      <c r="N25" s="181" t="s">
        <v>28</v>
      </c>
      <c r="O25" s="182"/>
      <c r="Q25" s="266">
        <v>2515</v>
      </c>
      <c r="R25" s="125" t="s">
        <v>185</v>
      </c>
      <c r="S25" s="126"/>
      <c r="T25" s="130" t="s">
        <v>416</v>
      </c>
      <c r="U25" s="126"/>
      <c r="V25" s="125" t="s">
        <v>418</v>
      </c>
      <c r="W25" s="125"/>
      <c r="X25" s="125"/>
      <c r="Y25" s="125"/>
      <c r="Z25" s="131">
        <v>10</v>
      </c>
      <c r="AA25" s="120">
        <v>0</v>
      </c>
      <c r="AB25" s="121" t="s">
        <v>144</v>
      </c>
      <c r="AC25" s="122">
        <f>Z25*AA25</f>
        <v>0</v>
      </c>
      <c r="AD25" s="123" t="s">
        <v>28</v>
      </c>
      <c r="AE25" s="124" t="s">
        <v>439</v>
      </c>
    </row>
    <row r="26" spans="1:31" ht="18" customHeight="1">
      <c r="A26" s="271" t="str">
        <f t="shared" si="2"/>
        <v>-</v>
      </c>
      <c r="B26" s="202" t="s">
        <v>352</v>
      </c>
      <c r="C26" s="184"/>
      <c r="D26" s="377" t="s">
        <v>379</v>
      </c>
      <c r="E26" s="377"/>
      <c r="F26" s="377"/>
      <c r="G26" s="377"/>
      <c r="H26" s="185"/>
      <c r="I26" s="184"/>
      <c r="J26" s="186">
        <f t="shared" si="3"/>
        <v>20</v>
      </c>
      <c r="K26" s="187">
        <v>0</v>
      </c>
      <c r="L26" s="188" t="s">
        <v>144</v>
      </c>
      <c r="M26" s="189">
        <f t="shared" si="4"/>
        <v>0</v>
      </c>
      <c r="N26" s="190" t="s">
        <v>28</v>
      </c>
      <c r="O26" s="191"/>
      <c r="P26" s="203"/>
      <c r="Q26" s="266">
        <v>2506</v>
      </c>
      <c r="R26" s="132" t="s">
        <v>113</v>
      </c>
      <c r="S26" s="126"/>
      <c r="T26" s="130" t="s">
        <v>171</v>
      </c>
      <c r="U26" s="126"/>
      <c r="V26" s="125" t="s">
        <v>174</v>
      </c>
      <c r="W26" s="125"/>
      <c r="X26" s="125" t="s">
        <v>29</v>
      </c>
      <c r="Y26" s="125"/>
      <c r="Z26" s="131">
        <v>12.1</v>
      </c>
      <c r="AA26" s="120">
        <v>0</v>
      </c>
      <c r="AB26" s="121" t="s">
        <v>144</v>
      </c>
      <c r="AC26" s="122">
        <f>Z26*AA26</f>
        <v>0</v>
      </c>
      <c r="AD26" s="123" t="s">
        <v>28</v>
      </c>
      <c r="AE26" s="124" t="s">
        <v>38</v>
      </c>
    </row>
    <row r="27" spans="1:31" ht="18" customHeight="1">
      <c r="A27" s="271" t="str">
        <f t="shared" si="2"/>
        <v>-</v>
      </c>
      <c r="B27" s="204" t="s">
        <v>185</v>
      </c>
      <c r="C27" s="205"/>
      <c r="D27" s="317" t="s">
        <v>380</v>
      </c>
      <c r="E27" s="317"/>
      <c r="F27" s="317"/>
      <c r="G27" s="317"/>
      <c r="H27" s="207"/>
      <c r="I27" s="205"/>
      <c r="J27" s="208">
        <f t="shared" si="3"/>
        <v>19</v>
      </c>
      <c r="K27" s="209">
        <v>0</v>
      </c>
      <c r="L27" s="210" t="s">
        <v>144</v>
      </c>
      <c r="M27" s="211">
        <f t="shared" si="4"/>
        <v>0</v>
      </c>
      <c r="N27" s="212" t="s">
        <v>315</v>
      </c>
      <c r="O27" s="213"/>
      <c r="P27" s="214"/>
      <c r="Q27" s="266">
        <v>9438</v>
      </c>
      <c r="R27" s="133" t="s">
        <v>214</v>
      </c>
      <c r="S27" s="126"/>
      <c r="T27" s="130" t="s">
        <v>193</v>
      </c>
      <c r="U27" s="126"/>
      <c r="V27" s="125" t="s">
        <v>43</v>
      </c>
      <c r="W27" s="125"/>
      <c r="X27" s="125" t="s">
        <v>29</v>
      </c>
      <c r="Y27" s="125"/>
      <c r="Z27" s="131">
        <v>1.2</v>
      </c>
      <c r="AA27" s="120">
        <v>0</v>
      </c>
      <c r="AB27" s="121" t="s">
        <v>144</v>
      </c>
      <c r="AC27" s="122">
        <f>Z27*AA27</f>
        <v>0</v>
      </c>
      <c r="AD27" s="123" t="s">
        <v>315</v>
      </c>
      <c r="AE27" s="124" t="s">
        <v>440</v>
      </c>
    </row>
    <row r="28" spans="1:31" ht="18" customHeight="1">
      <c r="A28" s="271" t="s">
        <v>440</v>
      </c>
      <c r="B28" s="215" t="s">
        <v>311</v>
      </c>
      <c r="C28" s="216"/>
      <c r="D28" s="105" t="s">
        <v>312</v>
      </c>
      <c r="E28" s="105"/>
      <c r="F28" s="217"/>
      <c r="G28" s="218" t="s">
        <v>298</v>
      </c>
      <c r="H28" s="217"/>
      <c r="I28" s="4"/>
      <c r="J28" s="219">
        <f>IF(D28="A-20B",0.6,IF(D28="CP-20",0.7,0.7))</f>
        <v>0.6</v>
      </c>
      <c r="K28" s="50">
        <v>0</v>
      </c>
      <c r="L28" s="59" t="s">
        <v>313</v>
      </c>
      <c r="M28" s="62">
        <f t="shared" si="0"/>
        <v>0</v>
      </c>
      <c r="N28" s="51" t="s">
        <v>315</v>
      </c>
      <c r="O28" s="52"/>
      <c r="Q28" s="266">
        <v>1006</v>
      </c>
      <c r="R28" s="125" t="s">
        <v>229</v>
      </c>
      <c r="S28" s="126"/>
      <c r="T28" s="134">
        <v>0.6</v>
      </c>
      <c r="U28" s="126" t="s">
        <v>58</v>
      </c>
      <c r="V28" s="125" t="s">
        <v>57</v>
      </c>
      <c r="W28" s="125"/>
      <c r="X28" s="125"/>
      <c r="Y28" s="125"/>
      <c r="Z28" s="131">
        <f t="shared" ref="Z28:Z34" si="5">T28*2.73</f>
        <v>1.6379999999999999</v>
      </c>
      <c r="AA28" s="120"/>
      <c r="AB28" s="135" t="s">
        <v>8</v>
      </c>
      <c r="AC28" s="122">
        <f t="shared" si="1"/>
        <v>0</v>
      </c>
      <c r="AD28" s="123" t="s">
        <v>315</v>
      </c>
      <c r="AE28" s="124" t="s">
        <v>205</v>
      </c>
    </row>
    <row r="29" spans="1:31" ht="18" customHeight="1">
      <c r="A29" s="271">
        <v>1623</v>
      </c>
      <c r="B29" s="183" t="s">
        <v>322</v>
      </c>
      <c r="C29" s="221"/>
      <c r="D29" s="222" t="s">
        <v>323</v>
      </c>
      <c r="E29" s="222"/>
      <c r="F29" s="222"/>
      <c r="G29" s="223" t="s">
        <v>324</v>
      </c>
      <c r="H29" s="223"/>
      <c r="I29" s="223"/>
      <c r="J29" s="186">
        <v>16.2</v>
      </c>
      <c r="K29" s="187"/>
      <c r="L29" s="188" t="s">
        <v>144</v>
      </c>
      <c r="M29" s="189">
        <f t="shared" si="0"/>
        <v>0</v>
      </c>
      <c r="N29" s="190" t="s">
        <v>315</v>
      </c>
      <c r="O29" s="191" t="s">
        <v>435</v>
      </c>
      <c r="Q29" s="266">
        <v>1009</v>
      </c>
      <c r="R29" s="125" t="s">
        <v>185</v>
      </c>
      <c r="S29" s="126"/>
      <c r="T29" s="134">
        <v>0.9</v>
      </c>
      <c r="U29" s="126" t="s">
        <v>58</v>
      </c>
      <c r="V29" s="125" t="s">
        <v>57</v>
      </c>
      <c r="W29" s="125"/>
      <c r="X29" s="125"/>
      <c r="Y29" s="125"/>
      <c r="Z29" s="131">
        <f t="shared" si="5"/>
        <v>2.4569999999999999</v>
      </c>
      <c r="AA29" s="120"/>
      <c r="AB29" s="135" t="s">
        <v>8</v>
      </c>
      <c r="AC29" s="122">
        <f t="shared" si="1"/>
        <v>0</v>
      </c>
      <c r="AD29" s="123" t="s">
        <v>315</v>
      </c>
      <c r="AE29" s="124" t="s">
        <v>205</v>
      </c>
    </row>
    <row r="30" spans="1:31" ht="18" customHeight="1">
      <c r="A30" s="269">
        <v>1617</v>
      </c>
      <c r="B30" s="171" t="s">
        <v>185</v>
      </c>
      <c r="C30" s="132"/>
      <c r="D30" s="126" t="s">
        <v>326</v>
      </c>
      <c r="E30" s="126"/>
      <c r="F30" s="126"/>
      <c r="G30" s="125" t="s">
        <v>327</v>
      </c>
      <c r="H30" s="125"/>
      <c r="I30" s="125"/>
      <c r="J30" s="131">
        <v>13.3</v>
      </c>
      <c r="K30" s="120"/>
      <c r="L30" s="121" t="s">
        <v>144</v>
      </c>
      <c r="M30" s="146">
        <f t="shared" si="0"/>
        <v>0</v>
      </c>
      <c r="N30" s="123" t="s">
        <v>315</v>
      </c>
      <c r="O30" s="124" t="s">
        <v>195</v>
      </c>
      <c r="Q30" s="266">
        <v>1010</v>
      </c>
      <c r="R30" s="125" t="s">
        <v>185</v>
      </c>
      <c r="S30" s="126"/>
      <c r="T30" s="134">
        <v>1</v>
      </c>
      <c r="U30" s="126" t="s">
        <v>58</v>
      </c>
      <c r="V30" s="125" t="s">
        <v>57</v>
      </c>
      <c r="W30" s="125"/>
      <c r="X30" s="125"/>
      <c r="Y30" s="125"/>
      <c r="Z30" s="131">
        <f t="shared" si="5"/>
        <v>2.73</v>
      </c>
      <c r="AA30" s="120"/>
      <c r="AB30" s="135" t="s">
        <v>8</v>
      </c>
      <c r="AC30" s="122">
        <f t="shared" si="1"/>
        <v>0</v>
      </c>
      <c r="AD30" s="123" t="s">
        <v>315</v>
      </c>
      <c r="AE30" s="124" t="s">
        <v>205</v>
      </c>
    </row>
    <row r="31" spans="1:31" ht="18" customHeight="1">
      <c r="A31" s="269">
        <v>1613</v>
      </c>
      <c r="B31" s="171" t="s">
        <v>185</v>
      </c>
      <c r="C31" s="132"/>
      <c r="D31" s="126" t="s">
        <v>179</v>
      </c>
      <c r="E31" s="126"/>
      <c r="F31" s="126"/>
      <c r="G31" s="125" t="s">
        <v>36</v>
      </c>
      <c r="H31" s="125"/>
      <c r="I31" s="125"/>
      <c r="J31" s="131">
        <v>11.1</v>
      </c>
      <c r="K31" s="120"/>
      <c r="L31" s="121" t="s">
        <v>144</v>
      </c>
      <c r="M31" s="146">
        <f t="shared" si="0"/>
        <v>0</v>
      </c>
      <c r="N31" s="123" t="s">
        <v>315</v>
      </c>
      <c r="O31" s="124" t="s">
        <v>195</v>
      </c>
      <c r="Q31" s="266">
        <v>1012</v>
      </c>
      <c r="R31" s="125" t="s">
        <v>185</v>
      </c>
      <c r="S31" s="126"/>
      <c r="T31" s="134">
        <v>1.2</v>
      </c>
      <c r="U31" s="126" t="s">
        <v>58</v>
      </c>
      <c r="V31" s="125" t="s">
        <v>57</v>
      </c>
      <c r="W31" s="125"/>
      <c r="X31" s="125"/>
      <c r="Y31" s="125"/>
      <c r="Z31" s="131">
        <f t="shared" si="5"/>
        <v>3.2759999999999998</v>
      </c>
      <c r="AA31" s="120"/>
      <c r="AB31" s="135" t="s">
        <v>8</v>
      </c>
      <c r="AC31" s="122">
        <f t="shared" si="1"/>
        <v>0</v>
      </c>
      <c r="AD31" s="123" t="s">
        <v>315</v>
      </c>
      <c r="AE31" s="124" t="s">
        <v>205</v>
      </c>
    </row>
    <row r="32" spans="1:31" ht="18" customHeight="1">
      <c r="A32" s="269">
        <v>1624</v>
      </c>
      <c r="B32" s="171" t="s">
        <v>185</v>
      </c>
      <c r="C32" s="132"/>
      <c r="D32" s="126" t="s">
        <v>239</v>
      </c>
      <c r="E32" s="126"/>
      <c r="F32" s="126"/>
      <c r="G32" s="125" t="s">
        <v>240</v>
      </c>
      <c r="H32" s="125"/>
      <c r="I32" s="125"/>
      <c r="J32" s="119">
        <v>8.3000000000000007</v>
      </c>
      <c r="K32" s="120"/>
      <c r="L32" s="121" t="s">
        <v>144</v>
      </c>
      <c r="M32" s="146">
        <f t="shared" si="0"/>
        <v>0</v>
      </c>
      <c r="N32" s="123" t="s">
        <v>315</v>
      </c>
      <c r="O32" s="124" t="s">
        <v>195</v>
      </c>
      <c r="Q32" s="266">
        <v>1015</v>
      </c>
      <c r="R32" s="125" t="s">
        <v>185</v>
      </c>
      <c r="S32" s="126"/>
      <c r="T32" s="134">
        <v>1.5</v>
      </c>
      <c r="U32" s="126" t="s">
        <v>58</v>
      </c>
      <c r="V32" s="125" t="s">
        <v>57</v>
      </c>
      <c r="W32" s="125"/>
      <c r="X32" s="125"/>
      <c r="Y32" s="125"/>
      <c r="Z32" s="131">
        <f t="shared" si="5"/>
        <v>4.0949999999999998</v>
      </c>
      <c r="AA32" s="120">
        <v>0</v>
      </c>
      <c r="AB32" s="135" t="s">
        <v>8</v>
      </c>
      <c r="AC32" s="122">
        <f t="shared" si="1"/>
        <v>0</v>
      </c>
      <c r="AD32" s="123" t="s">
        <v>237</v>
      </c>
      <c r="AE32" s="124" t="s">
        <v>205</v>
      </c>
    </row>
    <row r="33" spans="1:31" ht="18" customHeight="1">
      <c r="A33" s="272">
        <v>1627</v>
      </c>
      <c r="B33" s="204" t="s">
        <v>185</v>
      </c>
      <c r="C33" s="224"/>
      <c r="D33" s="225" t="s">
        <v>243</v>
      </c>
      <c r="E33" s="225"/>
      <c r="F33" s="225"/>
      <c r="G33" s="226" t="s">
        <v>124</v>
      </c>
      <c r="H33" s="226"/>
      <c r="I33" s="226"/>
      <c r="J33" s="208">
        <v>5</v>
      </c>
      <c r="K33" s="209">
        <v>0</v>
      </c>
      <c r="L33" s="210" t="s">
        <v>144</v>
      </c>
      <c r="M33" s="211">
        <f t="shared" si="0"/>
        <v>0</v>
      </c>
      <c r="N33" s="212" t="s">
        <v>315</v>
      </c>
      <c r="O33" s="213" t="s">
        <v>194</v>
      </c>
      <c r="Q33" s="266">
        <v>1018</v>
      </c>
      <c r="R33" s="125" t="s">
        <v>185</v>
      </c>
      <c r="S33" s="126"/>
      <c r="T33" s="134">
        <v>1.8</v>
      </c>
      <c r="U33" s="126" t="s">
        <v>58</v>
      </c>
      <c r="V33" s="125" t="s">
        <v>57</v>
      </c>
      <c r="W33" s="125"/>
      <c r="X33" s="125"/>
      <c r="Y33" s="136"/>
      <c r="Z33" s="137">
        <f t="shared" si="5"/>
        <v>4.9139999999999997</v>
      </c>
      <c r="AA33" s="120">
        <v>0</v>
      </c>
      <c r="AB33" s="135" t="s">
        <v>8</v>
      </c>
      <c r="AC33" s="122">
        <f t="shared" si="1"/>
        <v>0</v>
      </c>
      <c r="AD33" s="123" t="s">
        <v>237</v>
      </c>
      <c r="AE33" s="124" t="s">
        <v>205</v>
      </c>
    </row>
    <row r="34" spans="1:31" ht="18" customHeight="1">
      <c r="A34" s="274"/>
      <c r="B34" s="193" t="s">
        <v>322</v>
      </c>
      <c r="C34" s="194"/>
      <c r="D34" s="220" t="s">
        <v>381</v>
      </c>
      <c r="E34" s="220"/>
      <c r="F34" s="220"/>
      <c r="G34" s="220"/>
      <c r="H34" s="220"/>
      <c r="I34" s="220"/>
      <c r="J34" s="196">
        <f>VLOOKUP(D34,A$107:O$304,12,FALSE+I31)+I32</f>
        <v>13.5</v>
      </c>
      <c r="K34" s="197">
        <v>0</v>
      </c>
      <c r="L34" s="198" t="s">
        <v>144</v>
      </c>
      <c r="M34" s="199">
        <f t="shared" ref="M34:M42" si="6">J34*K34</f>
        <v>0</v>
      </c>
      <c r="N34" s="200" t="s">
        <v>315</v>
      </c>
      <c r="O34" s="201" t="s">
        <v>196</v>
      </c>
      <c r="Q34" s="266">
        <v>1020</v>
      </c>
      <c r="R34" s="125" t="s">
        <v>185</v>
      </c>
      <c r="S34" s="126"/>
      <c r="T34" s="134">
        <v>2</v>
      </c>
      <c r="U34" s="126" t="s">
        <v>58</v>
      </c>
      <c r="V34" s="125" t="s">
        <v>186</v>
      </c>
      <c r="W34" s="125"/>
      <c r="X34" s="138"/>
      <c r="Y34" s="136"/>
      <c r="Z34" s="137">
        <f t="shared" si="5"/>
        <v>5.46</v>
      </c>
      <c r="AA34" s="120">
        <v>0</v>
      </c>
      <c r="AB34" s="135" t="s">
        <v>8</v>
      </c>
      <c r="AC34" s="122">
        <f t="shared" si="1"/>
        <v>0</v>
      </c>
      <c r="AD34" s="123" t="s">
        <v>237</v>
      </c>
      <c r="AE34" s="124" t="s">
        <v>205</v>
      </c>
    </row>
    <row r="35" spans="1:31" ht="18" customHeight="1">
      <c r="A35" s="269"/>
      <c r="B35" s="171" t="s">
        <v>185</v>
      </c>
      <c r="C35" s="132"/>
      <c r="D35" s="166" t="s">
        <v>355</v>
      </c>
      <c r="E35" s="166"/>
      <c r="F35" s="167"/>
      <c r="G35" s="166"/>
      <c r="H35" s="166"/>
      <c r="I35" s="166"/>
      <c r="J35" s="131">
        <f>VLOOKUP(D35,A$107:O$304,12,FALSE)</f>
        <v>11.5</v>
      </c>
      <c r="K35" s="120">
        <v>0</v>
      </c>
      <c r="L35" s="121" t="s">
        <v>144</v>
      </c>
      <c r="M35" s="146">
        <f t="shared" si="6"/>
        <v>0</v>
      </c>
      <c r="N35" s="123" t="s">
        <v>315</v>
      </c>
      <c r="O35" s="124" t="s">
        <v>433</v>
      </c>
      <c r="Q35" s="266"/>
      <c r="R35" s="125" t="s">
        <v>185</v>
      </c>
      <c r="S35" s="126"/>
      <c r="T35" s="134"/>
      <c r="U35" s="126" t="s">
        <v>58</v>
      </c>
      <c r="V35" s="125" t="s">
        <v>57</v>
      </c>
      <c r="W35" s="125"/>
      <c r="X35" s="125"/>
      <c r="Y35" s="139"/>
      <c r="Z35" s="140">
        <f>T35*2.73</f>
        <v>0</v>
      </c>
      <c r="AA35" s="120"/>
      <c r="AB35" s="135" t="s">
        <v>8</v>
      </c>
      <c r="AC35" s="122">
        <f t="shared" si="1"/>
        <v>0</v>
      </c>
      <c r="AD35" s="123" t="s">
        <v>315</v>
      </c>
      <c r="AE35" s="124" t="s">
        <v>205</v>
      </c>
    </row>
    <row r="36" spans="1:31" ht="18" customHeight="1">
      <c r="A36" s="269"/>
      <c r="B36" s="171" t="s">
        <v>185</v>
      </c>
      <c r="C36" s="132"/>
      <c r="D36" s="166" t="s">
        <v>357</v>
      </c>
      <c r="E36" s="166"/>
      <c r="F36" s="167"/>
      <c r="G36" s="166"/>
      <c r="H36" s="166"/>
      <c r="I36" s="166"/>
      <c r="J36" s="119">
        <f>VLOOKUP(D36,A$107:O$304,12,FALSE)</f>
        <v>9.5</v>
      </c>
      <c r="K36" s="120">
        <v>0</v>
      </c>
      <c r="L36" s="121" t="s">
        <v>144</v>
      </c>
      <c r="M36" s="146">
        <f t="shared" si="6"/>
        <v>0</v>
      </c>
      <c r="N36" s="123" t="s">
        <v>315</v>
      </c>
      <c r="O36" s="124" t="s">
        <v>195</v>
      </c>
      <c r="Q36" s="266"/>
      <c r="R36" s="125" t="s">
        <v>185</v>
      </c>
      <c r="S36" s="126"/>
      <c r="T36" s="134"/>
      <c r="U36" s="126" t="s">
        <v>58</v>
      </c>
      <c r="V36" s="125" t="s">
        <v>57</v>
      </c>
      <c r="W36" s="125"/>
      <c r="X36" s="125"/>
      <c r="Y36" s="125"/>
      <c r="Z36" s="131">
        <f t="shared" ref="Z36:Z41" si="7">T36*2.73</f>
        <v>0</v>
      </c>
      <c r="AA36" s="120">
        <v>0</v>
      </c>
      <c r="AB36" s="135" t="s">
        <v>8</v>
      </c>
      <c r="AC36" s="122">
        <f t="shared" si="1"/>
        <v>0</v>
      </c>
      <c r="AD36" s="123" t="s">
        <v>315</v>
      </c>
      <c r="AE36" s="124" t="s">
        <v>205</v>
      </c>
    </row>
    <row r="37" spans="1:31" ht="18" customHeight="1">
      <c r="A37" s="270"/>
      <c r="B37" s="172" t="s">
        <v>185</v>
      </c>
      <c r="C37" s="227"/>
      <c r="D37" s="228" t="s">
        <v>442</v>
      </c>
      <c r="E37" s="228"/>
      <c r="F37" s="229"/>
      <c r="G37" s="228"/>
      <c r="H37" s="228"/>
      <c r="I37" s="228"/>
      <c r="J37" s="230">
        <f>VLOOKUP(D37,A$107:O$304,12,FALSE)</f>
        <v>7.7</v>
      </c>
      <c r="K37" s="178">
        <v>0</v>
      </c>
      <c r="L37" s="179" t="s">
        <v>144</v>
      </c>
      <c r="M37" s="180">
        <f t="shared" si="6"/>
        <v>0</v>
      </c>
      <c r="N37" s="181" t="s">
        <v>28</v>
      </c>
      <c r="O37" s="182" t="s">
        <v>195</v>
      </c>
      <c r="Q37" s="266">
        <v>1120</v>
      </c>
      <c r="R37" s="132" t="s">
        <v>22</v>
      </c>
      <c r="S37" s="126"/>
      <c r="T37" s="141">
        <v>2</v>
      </c>
      <c r="U37" s="126" t="s">
        <v>58</v>
      </c>
      <c r="V37" s="125" t="s">
        <v>57</v>
      </c>
      <c r="W37" s="125"/>
      <c r="X37" s="125"/>
      <c r="Y37" s="125"/>
      <c r="Z37" s="131">
        <f>T37*2.73</f>
        <v>5.46</v>
      </c>
      <c r="AA37" s="120">
        <v>0</v>
      </c>
      <c r="AB37" s="135" t="s">
        <v>8</v>
      </c>
      <c r="AC37" s="122">
        <f t="shared" si="1"/>
        <v>0</v>
      </c>
      <c r="AD37" s="123" t="s">
        <v>315</v>
      </c>
      <c r="AE37" s="124" t="s">
        <v>205</v>
      </c>
    </row>
    <row r="38" spans="1:31" ht="18" customHeight="1">
      <c r="A38" s="271">
        <v>1618</v>
      </c>
      <c r="B38" s="183" t="s">
        <v>322</v>
      </c>
      <c r="C38" s="221"/>
      <c r="D38" s="222" t="s">
        <v>230</v>
      </c>
      <c r="E38" s="222"/>
      <c r="F38" s="222"/>
      <c r="G38" s="223" t="s">
        <v>231</v>
      </c>
      <c r="H38" s="223"/>
      <c r="I38" s="223"/>
      <c r="J38" s="186">
        <v>9</v>
      </c>
      <c r="K38" s="187"/>
      <c r="L38" s="188" t="s">
        <v>144</v>
      </c>
      <c r="M38" s="189">
        <f t="shared" si="6"/>
        <v>0</v>
      </c>
      <c r="N38" s="190" t="s">
        <v>315</v>
      </c>
      <c r="O38" s="191" t="s">
        <v>197</v>
      </c>
      <c r="Q38" s="266">
        <v>1125</v>
      </c>
      <c r="R38" s="125" t="s">
        <v>185</v>
      </c>
      <c r="S38" s="126"/>
      <c r="T38" s="141">
        <v>2.5</v>
      </c>
      <c r="U38" s="126" t="s">
        <v>58</v>
      </c>
      <c r="V38" s="125" t="s">
        <v>57</v>
      </c>
      <c r="W38" s="125"/>
      <c r="X38" s="125"/>
      <c r="Y38" s="125"/>
      <c r="Z38" s="131">
        <f>T38*2.73</f>
        <v>6.8250000000000002</v>
      </c>
      <c r="AA38" s="120"/>
      <c r="AB38" s="135" t="s">
        <v>8</v>
      </c>
      <c r="AC38" s="122">
        <f t="shared" si="1"/>
        <v>0</v>
      </c>
      <c r="AD38" s="123" t="s">
        <v>315</v>
      </c>
      <c r="AE38" s="124" t="s">
        <v>205</v>
      </c>
    </row>
    <row r="39" spans="1:31" ht="18" customHeight="1">
      <c r="A39" s="269">
        <v>1614</v>
      </c>
      <c r="B39" s="171" t="s">
        <v>185</v>
      </c>
      <c r="C39" s="132"/>
      <c r="D39" s="126" t="s">
        <v>232</v>
      </c>
      <c r="E39" s="126"/>
      <c r="F39" s="126"/>
      <c r="G39" s="125" t="s">
        <v>233</v>
      </c>
      <c r="H39" s="125"/>
      <c r="I39" s="125"/>
      <c r="J39" s="131">
        <v>6.9</v>
      </c>
      <c r="K39" s="120">
        <v>0</v>
      </c>
      <c r="L39" s="121" t="s">
        <v>144</v>
      </c>
      <c r="M39" s="146">
        <f t="shared" si="6"/>
        <v>0</v>
      </c>
      <c r="N39" s="123" t="s">
        <v>315</v>
      </c>
      <c r="O39" s="168" t="s">
        <v>198</v>
      </c>
      <c r="Q39" s="266">
        <v>1130</v>
      </c>
      <c r="R39" s="125" t="s">
        <v>185</v>
      </c>
      <c r="S39" s="126"/>
      <c r="T39" s="141">
        <v>3</v>
      </c>
      <c r="U39" s="126" t="s">
        <v>58</v>
      </c>
      <c r="V39" s="125" t="s">
        <v>57</v>
      </c>
      <c r="W39" s="125"/>
      <c r="X39" s="125"/>
      <c r="Y39" s="125"/>
      <c r="Z39" s="131">
        <f>T39*2.73</f>
        <v>8.19</v>
      </c>
      <c r="AA39" s="120">
        <v>0</v>
      </c>
      <c r="AB39" s="135" t="s">
        <v>8</v>
      </c>
      <c r="AC39" s="122">
        <f t="shared" si="1"/>
        <v>0</v>
      </c>
      <c r="AD39" s="123" t="s">
        <v>315</v>
      </c>
      <c r="AE39" s="124" t="s">
        <v>205</v>
      </c>
    </row>
    <row r="40" spans="1:31" ht="18" customHeight="1">
      <c r="A40" s="269">
        <v>1610</v>
      </c>
      <c r="B40" s="171" t="s">
        <v>185</v>
      </c>
      <c r="C40" s="132"/>
      <c r="D40" s="126" t="s">
        <v>234</v>
      </c>
      <c r="E40" s="126"/>
      <c r="F40" s="126"/>
      <c r="G40" s="125" t="s">
        <v>235</v>
      </c>
      <c r="H40" s="125"/>
      <c r="I40" s="125"/>
      <c r="J40" s="119">
        <v>5.5</v>
      </c>
      <c r="K40" s="120">
        <v>0</v>
      </c>
      <c r="L40" s="121" t="s">
        <v>144</v>
      </c>
      <c r="M40" s="146">
        <f t="shared" si="6"/>
        <v>0</v>
      </c>
      <c r="N40" s="123" t="s">
        <v>315</v>
      </c>
      <c r="O40" s="168" t="s">
        <v>198</v>
      </c>
      <c r="Q40" s="266">
        <v>1135</v>
      </c>
      <c r="R40" s="125" t="s">
        <v>185</v>
      </c>
      <c r="S40" s="126"/>
      <c r="T40" s="141">
        <v>3.5</v>
      </c>
      <c r="U40" s="126" t="s">
        <v>58</v>
      </c>
      <c r="V40" s="125" t="s">
        <v>57</v>
      </c>
      <c r="W40" s="125"/>
      <c r="X40" s="125"/>
      <c r="Y40" s="125"/>
      <c r="Z40" s="131">
        <f t="shared" si="7"/>
        <v>9.5549999999999997</v>
      </c>
      <c r="AA40" s="120"/>
      <c r="AB40" s="135" t="s">
        <v>8</v>
      </c>
      <c r="AC40" s="122">
        <f t="shared" si="1"/>
        <v>0</v>
      </c>
      <c r="AD40" s="123" t="s">
        <v>315</v>
      </c>
      <c r="AE40" s="124" t="s">
        <v>205</v>
      </c>
    </row>
    <row r="41" spans="1:31" ht="18" customHeight="1">
      <c r="A41" s="269">
        <v>1625</v>
      </c>
      <c r="B41" s="171" t="s">
        <v>185</v>
      </c>
      <c r="C41" s="132"/>
      <c r="D41" s="126" t="s">
        <v>287</v>
      </c>
      <c r="E41" s="126"/>
      <c r="F41" s="126"/>
      <c r="G41" s="125" t="s">
        <v>288</v>
      </c>
      <c r="H41" s="125"/>
      <c r="I41" s="125"/>
      <c r="J41" s="119">
        <v>4.8</v>
      </c>
      <c r="K41" s="120"/>
      <c r="L41" s="121" t="s">
        <v>144</v>
      </c>
      <c r="M41" s="146">
        <f t="shared" si="6"/>
        <v>0</v>
      </c>
      <c r="N41" s="123" t="s">
        <v>315</v>
      </c>
      <c r="O41" s="124" t="s">
        <v>198</v>
      </c>
      <c r="Q41" s="266">
        <v>1140</v>
      </c>
      <c r="R41" s="125" t="s">
        <v>185</v>
      </c>
      <c r="S41" s="126"/>
      <c r="T41" s="141">
        <v>4</v>
      </c>
      <c r="U41" s="126" t="s">
        <v>58</v>
      </c>
      <c r="V41" s="125" t="s">
        <v>186</v>
      </c>
      <c r="W41" s="125"/>
      <c r="X41" s="125"/>
      <c r="Y41" s="125"/>
      <c r="Z41" s="131">
        <f t="shared" si="7"/>
        <v>10.92</v>
      </c>
      <c r="AA41" s="120">
        <v>0</v>
      </c>
      <c r="AB41" s="135" t="s">
        <v>8</v>
      </c>
      <c r="AC41" s="122">
        <f t="shared" si="1"/>
        <v>0</v>
      </c>
      <c r="AD41" s="123" t="s">
        <v>315</v>
      </c>
      <c r="AE41" s="124" t="s">
        <v>205</v>
      </c>
    </row>
    <row r="42" spans="1:31" ht="18" customHeight="1">
      <c r="A42" s="272">
        <v>1628</v>
      </c>
      <c r="B42" s="204" t="s">
        <v>185</v>
      </c>
      <c r="C42" s="224"/>
      <c r="D42" s="225" t="s">
        <v>289</v>
      </c>
      <c r="E42" s="225"/>
      <c r="F42" s="225"/>
      <c r="G42" s="226" t="s">
        <v>290</v>
      </c>
      <c r="H42" s="226"/>
      <c r="I42" s="226"/>
      <c r="J42" s="233">
        <v>2.5</v>
      </c>
      <c r="K42" s="209">
        <v>0</v>
      </c>
      <c r="L42" s="210" t="s">
        <v>144</v>
      </c>
      <c r="M42" s="211">
        <f t="shared" si="6"/>
        <v>0</v>
      </c>
      <c r="N42" s="212" t="s">
        <v>315</v>
      </c>
      <c r="O42" s="213" t="s">
        <v>198</v>
      </c>
      <c r="Q42" s="266" t="s">
        <v>440</v>
      </c>
      <c r="R42" s="125" t="s">
        <v>185</v>
      </c>
      <c r="S42" s="142"/>
      <c r="T42" s="143"/>
      <c r="U42" s="126" t="s">
        <v>58</v>
      </c>
      <c r="V42" s="125" t="s">
        <v>57</v>
      </c>
      <c r="W42" s="125"/>
      <c r="X42" s="125"/>
      <c r="Y42" s="139"/>
      <c r="Z42" s="131">
        <f>T42*2.73</f>
        <v>0</v>
      </c>
      <c r="AA42" s="120">
        <v>0</v>
      </c>
      <c r="AB42" s="135" t="s">
        <v>8</v>
      </c>
      <c r="AC42" s="122">
        <f t="shared" si="1"/>
        <v>0</v>
      </c>
      <c r="AD42" s="123" t="s">
        <v>315</v>
      </c>
      <c r="AE42" s="124" t="s">
        <v>205</v>
      </c>
    </row>
    <row r="43" spans="1:31" ht="18" customHeight="1">
      <c r="A43" s="274">
        <v>1660</v>
      </c>
      <c r="B43" s="235" t="s">
        <v>314</v>
      </c>
      <c r="C43" s="231"/>
      <c r="D43" s="318" t="s">
        <v>41</v>
      </c>
      <c r="E43" s="319"/>
      <c r="F43" s="319"/>
      <c r="G43" s="232" t="s">
        <v>189</v>
      </c>
      <c r="H43" s="195"/>
      <c r="I43" s="195"/>
      <c r="J43" s="196">
        <f>IF(D43="WT-5018AL",17.5,IF(D43="WT-5015AL",15.4,IF(D43="WT-5012AL",13.7,IF(D43="WT-5009AL",12.2))))</f>
        <v>17.5</v>
      </c>
      <c r="K43" s="197"/>
      <c r="L43" s="198" t="s">
        <v>144</v>
      </c>
      <c r="M43" s="199">
        <f t="shared" ref="M43:M53" si="8">J43*K43</f>
        <v>0</v>
      </c>
      <c r="N43" s="200" t="s">
        <v>315</v>
      </c>
      <c r="O43" s="201"/>
      <c r="Q43" s="266" t="s">
        <v>440</v>
      </c>
      <c r="R43" s="125" t="s">
        <v>114</v>
      </c>
      <c r="S43" s="142"/>
      <c r="T43" s="143"/>
      <c r="U43" s="126" t="s">
        <v>58</v>
      </c>
      <c r="V43" s="125" t="s">
        <v>57</v>
      </c>
      <c r="W43" s="125"/>
      <c r="X43" s="125"/>
      <c r="Y43" s="125"/>
      <c r="Z43" s="131">
        <f>T43*2.73</f>
        <v>0</v>
      </c>
      <c r="AA43" s="120">
        <v>0</v>
      </c>
      <c r="AB43" s="135" t="s">
        <v>8</v>
      </c>
      <c r="AC43" s="122">
        <f t="shared" si="1"/>
        <v>0</v>
      </c>
      <c r="AD43" s="123" t="s">
        <v>315</v>
      </c>
      <c r="AE43" s="124" t="s">
        <v>205</v>
      </c>
    </row>
    <row r="44" spans="1:31" ht="18" customHeight="1">
      <c r="A44" s="269">
        <v>1661</v>
      </c>
      <c r="B44" s="171" t="s">
        <v>185</v>
      </c>
      <c r="C44" s="126"/>
      <c r="D44" s="320" t="s">
        <v>42</v>
      </c>
      <c r="E44" s="320"/>
      <c r="F44" s="320"/>
      <c r="G44" s="138" t="s">
        <v>189</v>
      </c>
      <c r="H44" s="125"/>
      <c r="I44" s="125"/>
      <c r="J44" s="131">
        <f>IF(D44="WT-5018AL",17.5,IF(D44="WT-5015AL",15.4,IF(D44="WT-5012AL",13.7,IF(D44="WT-5009AL",12.2))))</f>
        <v>15.4</v>
      </c>
      <c r="K44" s="120">
        <v>0</v>
      </c>
      <c r="L44" s="121" t="s">
        <v>144</v>
      </c>
      <c r="M44" s="146">
        <f t="shared" si="8"/>
        <v>0</v>
      </c>
      <c r="N44" s="123" t="s">
        <v>315</v>
      </c>
      <c r="O44" s="124"/>
      <c r="Q44" s="266">
        <v>2904</v>
      </c>
      <c r="R44" s="127" t="str">
        <f>VLOOKUP(U44,A$100:O$313,4,FALSE)</f>
        <v>兼用直交クランプ</v>
      </c>
      <c r="S44" s="126"/>
      <c r="T44" s="118"/>
      <c r="U44" s="296" t="s">
        <v>365</v>
      </c>
      <c r="V44" s="125"/>
      <c r="W44" s="132" t="str">
        <f>VLOOKUP(U44,A$100:O$313,9,FALSE)</f>
        <v>パイプ・枠脚兼用</v>
      </c>
      <c r="X44" s="125"/>
      <c r="Y44" s="125"/>
      <c r="Z44" s="119">
        <f>VLOOKUP(U44,A$107:O$303,12,FALSE)</f>
        <v>0.75</v>
      </c>
      <c r="AA44" s="120"/>
      <c r="AB44" s="135" t="s">
        <v>212</v>
      </c>
      <c r="AC44" s="122">
        <f t="shared" si="1"/>
        <v>0</v>
      </c>
      <c r="AD44" s="123" t="s">
        <v>315</v>
      </c>
      <c r="AE44" s="124" t="s">
        <v>103</v>
      </c>
    </row>
    <row r="45" spans="1:31" ht="18" customHeight="1">
      <c r="A45" s="269">
        <v>1662</v>
      </c>
      <c r="B45" s="171" t="s">
        <v>185</v>
      </c>
      <c r="C45" s="126"/>
      <c r="D45" s="320" t="s">
        <v>303</v>
      </c>
      <c r="E45" s="320"/>
      <c r="F45" s="320"/>
      <c r="G45" s="138" t="s">
        <v>189</v>
      </c>
      <c r="H45" s="125"/>
      <c r="I45" s="125"/>
      <c r="J45" s="131">
        <f>IF(D45="WT-5018AL",17.5,IF(D45="WT-5015AL",15.4,IF(D45="WT-5012AL",13.7,IF(D45="WT-5009AL",12.2))))</f>
        <v>13.7</v>
      </c>
      <c r="K45" s="120">
        <v>0</v>
      </c>
      <c r="L45" s="135" t="s">
        <v>55</v>
      </c>
      <c r="M45" s="146">
        <f t="shared" si="8"/>
        <v>0</v>
      </c>
      <c r="N45" s="123" t="s">
        <v>315</v>
      </c>
      <c r="O45" s="124"/>
      <c r="Q45" s="266">
        <v>2905</v>
      </c>
      <c r="R45" s="127" t="str">
        <f>VLOOKUP(U45,A$107:O$303,4,FALSE)</f>
        <v>兼用自在クランプ</v>
      </c>
      <c r="S45" s="126"/>
      <c r="T45" s="118"/>
      <c r="U45" s="297" t="s">
        <v>367</v>
      </c>
      <c r="V45" s="125"/>
      <c r="W45" s="132" t="str">
        <f>VLOOKUP(U45,A$100:O$313,9,FALSE)</f>
        <v>パイプ・枠脚兼用</v>
      </c>
      <c r="X45" s="125"/>
      <c r="Y45" s="125"/>
      <c r="Z45" s="119">
        <f>VLOOKUP(U45,A$107:O$303,12,FALSE)</f>
        <v>0.72</v>
      </c>
      <c r="AA45" s="120"/>
      <c r="AB45" s="135" t="s">
        <v>212</v>
      </c>
      <c r="AC45" s="122">
        <f t="shared" si="1"/>
        <v>0</v>
      </c>
      <c r="AD45" s="123" t="s">
        <v>315</v>
      </c>
      <c r="AE45" s="124" t="s">
        <v>103</v>
      </c>
    </row>
    <row r="46" spans="1:31" ht="18" customHeight="1">
      <c r="A46" s="270">
        <v>1663</v>
      </c>
      <c r="B46" s="172" t="s">
        <v>185</v>
      </c>
      <c r="C46" s="174"/>
      <c r="D46" s="298" t="s">
        <v>393</v>
      </c>
      <c r="E46" s="298"/>
      <c r="F46" s="298"/>
      <c r="G46" s="236" t="s">
        <v>189</v>
      </c>
      <c r="H46" s="176"/>
      <c r="I46" s="176"/>
      <c r="J46" s="177">
        <f>IF(D46="WT-5018AL",17.5,IF(D46="WT-5015AL",15.4,IF(D46="WT-5012AL",13.7,IF(D46="WT-5009AL",12.2))))</f>
        <v>12.2</v>
      </c>
      <c r="K46" s="178">
        <v>0</v>
      </c>
      <c r="L46" s="237" t="s">
        <v>55</v>
      </c>
      <c r="M46" s="180">
        <f t="shared" si="8"/>
        <v>0</v>
      </c>
      <c r="N46" s="181" t="s">
        <v>28</v>
      </c>
      <c r="O46" s="182"/>
      <c r="Q46" s="266">
        <v>2970</v>
      </c>
      <c r="R46" s="125" t="s">
        <v>7</v>
      </c>
      <c r="S46" s="126"/>
      <c r="T46" s="118"/>
      <c r="U46" s="126" t="s">
        <v>59</v>
      </c>
      <c r="V46" s="125"/>
      <c r="W46" s="132" t="s">
        <v>23</v>
      </c>
      <c r="X46" s="125"/>
      <c r="Y46" s="125"/>
      <c r="Z46" s="119">
        <v>0.6</v>
      </c>
      <c r="AA46" s="120"/>
      <c r="AB46" s="135" t="s">
        <v>212</v>
      </c>
      <c r="AC46" s="122">
        <f t="shared" si="1"/>
        <v>0</v>
      </c>
      <c r="AD46" s="123" t="s">
        <v>315</v>
      </c>
      <c r="AE46" s="124" t="s">
        <v>104</v>
      </c>
    </row>
    <row r="47" spans="1:31" ht="18" customHeight="1">
      <c r="A47" s="271">
        <v>1708</v>
      </c>
      <c r="B47" s="183" t="s">
        <v>291</v>
      </c>
      <c r="C47" s="184"/>
      <c r="D47" s="222" t="s">
        <v>292</v>
      </c>
      <c r="E47" s="222"/>
      <c r="F47" s="184"/>
      <c r="G47" s="240">
        <v>1829</v>
      </c>
      <c r="H47" s="223"/>
      <c r="I47" s="223"/>
      <c r="J47" s="186">
        <v>4.0999999999999996</v>
      </c>
      <c r="K47" s="187"/>
      <c r="L47" s="188" t="s">
        <v>211</v>
      </c>
      <c r="M47" s="189">
        <f t="shared" si="8"/>
        <v>0</v>
      </c>
      <c r="N47" s="190" t="s">
        <v>315</v>
      </c>
      <c r="O47" s="191" t="s">
        <v>205</v>
      </c>
      <c r="Q47" s="266">
        <v>2972</v>
      </c>
      <c r="R47" s="125" t="s">
        <v>67</v>
      </c>
      <c r="S47" s="126"/>
      <c r="T47" s="118"/>
      <c r="U47" s="126" t="s">
        <v>227</v>
      </c>
      <c r="V47" s="125"/>
      <c r="W47" s="125"/>
      <c r="X47" s="125"/>
      <c r="Y47" s="125"/>
      <c r="Z47" s="119">
        <v>0.7</v>
      </c>
      <c r="AA47" s="120">
        <v>0</v>
      </c>
      <c r="AB47" s="135" t="s">
        <v>212</v>
      </c>
      <c r="AC47" s="122">
        <f t="shared" si="1"/>
        <v>0</v>
      </c>
      <c r="AD47" s="123" t="s">
        <v>315</v>
      </c>
      <c r="AE47" s="124" t="s">
        <v>103</v>
      </c>
    </row>
    <row r="48" spans="1:31" ht="18" customHeight="1">
      <c r="A48" s="269">
        <v>1704</v>
      </c>
      <c r="B48" s="171" t="s">
        <v>185</v>
      </c>
      <c r="C48" s="118"/>
      <c r="D48" s="126" t="s">
        <v>293</v>
      </c>
      <c r="E48" s="126"/>
      <c r="F48" s="118"/>
      <c r="G48" s="169">
        <v>1524</v>
      </c>
      <c r="H48" s="125"/>
      <c r="I48" s="125"/>
      <c r="J48" s="119">
        <v>3.3</v>
      </c>
      <c r="K48" s="120"/>
      <c r="L48" s="121" t="s">
        <v>211</v>
      </c>
      <c r="M48" s="146">
        <f t="shared" si="8"/>
        <v>0</v>
      </c>
      <c r="N48" s="123" t="s">
        <v>315</v>
      </c>
      <c r="O48" s="124" t="s">
        <v>205</v>
      </c>
      <c r="Q48" s="267"/>
      <c r="R48" s="154"/>
      <c r="S48" s="148"/>
      <c r="T48" s="144"/>
      <c r="U48" s="118"/>
      <c r="V48" s="118"/>
      <c r="W48" s="118"/>
      <c r="X48" s="118"/>
      <c r="Y48" s="118"/>
      <c r="Z48" s="149"/>
      <c r="AA48" s="120"/>
      <c r="AB48" s="150"/>
      <c r="AC48" s="151"/>
      <c r="AD48" s="152" t="s">
        <v>28</v>
      </c>
      <c r="AE48" s="153"/>
    </row>
    <row r="49" spans="1:31" ht="18" customHeight="1">
      <c r="A49" s="269">
        <v>1707</v>
      </c>
      <c r="B49" s="171" t="s">
        <v>185</v>
      </c>
      <c r="C49" s="118"/>
      <c r="D49" s="126" t="s">
        <v>228</v>
      </c>
      <c r="E49" s="126"/>
      <c r="F49" s="118"/>
      <c r="G49" s="169">
        <v>1219</v>
      </c>
      <c r="H49" s="125"/>
      <c r="I49" s="125"/>
      <c r="J49" s="131">
        <v>3</v>
      </c>
      <c r="K49" s="120"/>
      <c r="L49" s="121" t="s">
        <v>211</v>
      </c>
      <c r="M49" s="146">
        <f t="shared" si="8"/>
        <v>0</v>
      </c>
      <c r="N49" s="123" t="s">
        <v>315</v>
      </c>
      <c r="O49" s="124" t="s">
        <v>205</v>
      </c>
      <c r="Q49" s="267"/>
      <c r="R49" s="154"/>
      <c r="S49" s="148"/>
      <c r="T49" s="144"/>
      <c r="U49" s="118"/>
      <c r="V49" s="118"/>
      <c r="W49" s="118"/>
      <c r="X49" s="118"/>
      <c r="Y49" s="118"/>
      <c r="Z49" s="149"/>
      <c r="AA49" s="120"/>
      <c r="AB49" s="150"/>
      <c r="AC49" s="151"/>
      <c r="AD49" s="152" t="s">
        <v>28</v>
      </c>
      <c r="AE49" s="153"/>
    </row>
    <row r="50" spans="1:31" ht="18" customHeight="1">
      <c r="A50" s="269">
        <v>1708</v>
      </c>
      <c r="B50" s="171" t="s">
        <v>185</v>
      </c>
      <c r="C50" s="118"/>
      <c r="D50" s="126" t="s">
        <v>294</v>
      </c>
      <c r="E50" s="126"/>
      <c r="F50" s="118"/>
      <c r="G50" s="169">
        <v>914</v>
      </c>
      <c r="H50" s="125"/>
      <c r="I50" s="125"/>
      <c r="J50" s="119">
        <v>2.6</v>
      </c>
      <c r="K50" s="120"/>
      <c r="L50" s="121" t="s">
        <v>211</v>
      </c>
      <c r="M50" s="146">
        <f t="shared" si="8"/>
        <v>0</v>
      </c>
      <c r="N50" s="123" t="s">
        <v>315</v>
      </c>
      <c r="O50" s="124" t="s">
        <v>205</v>
      </c>
      <c r="Q50" s="267"/>
      <c r="R50" s="154"/>
      <c r="S50" s="148"/>
      <c r="T50" s="144"/>
      <c r="U50" s="118"/>
      <c r="V50" s="118"/>
      <c r="W50" s="118"/>
      <c r="X50" s="118"/>
      <c r="Y50" s="118"/>
      <c r="Z50" s="149"/>
      <c r="AA50" s="120"/>
      <c r="AB50" s="150"/>
      <c r="AC50" s="151"/>
      <c r="AD50" s="152" t="s">
        <v>28</v>
      </c>
      <c r="AE50" s="153"/>
    </row>
    <row r="51" spans="1:31" ht="18" customHeight="1">
      <c r="A51" s="269">
        <v>1705</v>
      </c>
      <c r="B51" s="171" t="s">
        <v>185</v>
      </c>
      <c r="C51" s="118"/>
      <c r="D51" s="126" t="s">
        <v>295</v>
      </c>
      <c r="E51" s="126"/>
      <c r="F51" s="118"/>
      <c r="G51" s="169">
        <v>610</v>
      </c>
      <c r="H51" s="125"/>
      <c r="I51" s="125"/>
      <c r="J51" s="119">
        <v>2.5</v>
      </c>
      <c r="K51" s="120">
        <v>0</v>
      </c>
      <c r="L51" s="121" t="s">
        <v>211</v>
      </c>
      <c r="M51" s="146">
        <f t="shared" si="8"/>
        <v>0</v>
      </c>
      <c r="N51" s="123" t="s">
        <v>315</v>
      </c>
      <c r="O51" s="124" t="s">
        <v>205</v>
      </c>
      <c r="Q51" s="267"/>
      <c r="R51" s="154"/>
      <c r="S51" s="148"/>
      <c r="T51" s="144"/>
      <c r="U51" s="118"/>
      <c r="V51" s="118"/>
      <c r="W51" s="118"/>
      <c r="X51" s="118"/>
      <c r="Y51" s="118"/>
      <c r="Z51" s="149"/>
      <c r="AA51" s="120"/>
      <c r="AB51" s="150"/>
      <c r="AC51" s="151"/>
      <c r="AD51" s="152" t="s">
        <v>28</v>
      </c>
      <c r="AE51" s="153"/>
    </row>
    <row r="52" spans="1:31" ht="18" customHeight="1">
      <c r="A52" s="269" t="s">
        <v>440</v>
      </c>
      <c r="B52" s="171" t="s">
        <v>185</v>
      </c>
      <c r="C52" s="118"/>
      <c r="D52" s="145" t="s">
        <v>413</v>
      </c>
      <c r="E52" s="145"/>
      <c r="F52" s="125"/>
      <c r="G52" s="125"/>
      <c r="H52" s="125"/>
      <c r="I52" s="125"/>
      <c r="J52" s="131">
        <f>VLOOKUP(D52,A$107:O$159,12,FALSE)</f>
        <v>1.8</v>
      </c>
      <c r="K52" s="120"/>
      <c r="L52" s="135" t="s">
        <v>8</v>
      </c>
      <c r="M52" s="146">
        <f t="shared" si="8"/>
        <v>0</v>
      </c>
      <c r="N52" s="123" t="s">
        <v>315</v>
      </c>
      <c r="O52" s="124"/>
      <c r="Q52" s="267"/>
      <c r="R52" s="154"/>
      <c r="S52" s="148"/>
      <c r="T52" s="144"/>
      <c r="U52" s="118"/>
      <c r="V52" s="118"/>
      <c r="W52" s="118"/>
      <c r="X52" s="118"/>
      <c r="Y52" s="118"/>
      <c r="Z52" s="149"/>
      <c r="AA52" s="120"/>
      <c r="AB52" s="150"/>
      <c r="AC52" s="151"/>
      <c r="AD52" s="152" t="s">
        <v>28</v>
      </c>
      <c r="AE52" s="153"/>
    </row>
    <row r="53" spans="1:31" ht="18" customHeight="1">
      <c r="A53" s="272" t="s">
        <v>440</v>
      </c>
      <c r="B53" s="204" t="s">
        <v>185</v>
      </c>
      <c r="C53" s="205"/>
      <c r="D53" s="206" t="s">
        <v>414</v>
      </c>
      <c r="E53" s="206"/>
      <c r="F53" s="226"/>
      <c r="G53" s="226"/>
      <c r="H53" s="226"/>
      <c r="I53" s="226"/>
      <c r="J53" s="208">
        <f>VLOOKUP(D53,A$107:O$159,12,FALSE)</f>
        <v>3.2</v>
      </c>
      <c r="K53" s="209"/>
      <c r="L53" s="241" t="s">
        <v>8</v>
      </c>
      <c r="M53" s="211">
        <f t="shared" si="8"/>
        <v>0</v>
      </c>
      <c r="N53" s="212" t="s">
        <v>315</v>
      </c>
      <c r="O53" s="213"/>
      <c r="Q53" s="267"/>
      <c r="R53" s="154"/>
      <c r="S53" s="148"/>
      <c r="T53" s="144"/>
      <c r="U53" s="118"/>
      <c r="V53" s="118"/>
      <c r="W53" s="118"/>
      <c r="X53" s="118"/>
      <c r="Y53" s="118"/>
      <c r="Z53" s="149"/>
      <c r="AA53" s="120"/>
      <c r="AB53" s="150"/>
      <c r="AC53" s="151"/>
      <c r="AD53" s="152" t="s">
        <v>28</v>
      </c>
      <c r="AE53" s="153"/>
    </row>
    <row r="54" spans="1:31" ht="18" customHeight="1">
      <c r="A54" s="274">
        <v>2151</v>
      </c>
      <c r="B54" s="235" t="s">
        <v>296</v>
      </c>
      <c r="C54" s="238"/>
      <c r="D54" s="318" t="s">
        <v>297</v>
      </c>
      <c r="E54" s="319"/>
      <c r="F54" s="384">
        <f>IF(D54="H-600","鋼管足場には使用不可",)</f>
        <v>0</v>
      </c>
      <c r="G54" s="385"/>
      <c r="H54" s="385"/>
      <c r="I54" s="386"/>
      <c r="J54" s="196">
        <f>IF(D54="A-752",3.3,4.6)</f>
        <v>3.3</v>
      </c>
      <c r="K54" s="197">
        <v>0</v>
      </c>
      <c r="L54" s="239" t="s">
        <v>145</v>
      </c>
      <c r="M54" s="199">
        <f t="shared" si="0"/>
        <v>0</v>
      </c>
      <c r="N54" s="200" t="s">
        <v>315</v>
      </c>
      <c r="O54" s="201"/>
      <c r="Q54" s="267"/>
      <c r="R54" s="154"/>
      <c r="S54" s="148"/>
      <c r="T54" s="144"/>
      <c r="U54" s="118"/>
      <c r="V54" s="118"/>
      <c r="W54" s="118"/>
      <c r="X54" s="118"/>
      <c r="Y54" s="118"/>
      <c r="Z54" s="149"/>
      <c r="AA54" s="120"/>
      <c r="AB54" s="150"/>
      <c r="AC54" s="151"/>
      <c r="AD54" s="152" t="s">
        <v>28</v>
      </c>
      <c r="AE54" s="153"/>
    </row>
    <row r="55" spans="1:31" ht="18" customHeight="1">
      <c r="A55" s="272">
        <v>2152</v>
      </c>
      <c r="B55" s="204" t="s">
        <v>185</v>
      </c>
      <c r="C55" s="242"/>
      <c r="D55" s="380" t="s">
        <v>199</v>
      </c>
      <c r="E55" s="380"/>
      <c r="F55" s="381" t="str">
        <f>IF(D55="H-600","鋼管足場には使用不可",)</f>
        <v>鋼管足場には使用不可</v>
      </c>
      <c r="G55" s="382"/>
      <c r="H55" s="382"/>
      <c r="I55" s="383"/>
      <c r="J55" s="208">
        <f>VLOOKUP(D55,A$107:O$350,12,FALSE)</f>
        <v>4.5999999999999996</v>
      </c>
      <c r="K55" s="209">
        <v>0</v>
      </c>
      <c r="L55" s="241" t="s">
        <v>145</v>
      </c>
      <c r="M55" s="211">
        <f t="shared" si="0"/>
        <v>0</v>
      </c>
      <c r="N55" s="212" t="s">
        <v>237</v>
      </c>
      <c r="O55" s="213"/>
      <c r="Q55" s="267"/>
      <c r="R55" s="154"/>
      <c r="S55" s="148"/>
      <c r="T55" s="144"/>
      <c r="U55" s="118"/>
      <c r="V55" s="118"/>
      <c r="W55" s="118"/>
      <c r="X55" s="118"/>
      <c r="Y55" s="118"/>
      <c r="Z55" s="149"/>
      <c r="AA55" s="120"/>
      <c r="AB55" s="150"/>
      <c r="AC55" s="151"/>
      <c r="AD55" s="152" t="s">
        <v>28</v>
      </c>
      <c r="AE55" s="153"/>
    </row>
    <row r="56" spans="1:31" ht="18" customHeight="1">
      <c r="A56" s="274">
        <v>1555</v>
      </c>
      <c r="B56" s="195" t="s">
        <v>15</v>
      </c>
      <c r="C56" s="238"/>
      <c r="D56" s="231" t="s">
        <v>4</v>
      </c>
      <c r="E56" s="231"/>
      <c r="F56" s="194" t="s">
        <v>44</v>
      </c>
      <c r="G56" s="195"/>
      <c r="H56" s="195"/>
      <c r="I56" s="195"/>
      <c r="J56" s="196">
        <v>11.6</v>
      </c>
      <c r="K56" s="197">
        <v>0</v>
      </c>
      <c r="L56" s="239" t="s">
        <v>210</v>
      </c>
      <c r="M56" s="199">
        <f t="shared" si="0"/>
        <v>0</v>
      </c>
      <c r="N56" s="200" t="s">
        <v>315</v>
      </c>
      <c r="O56" s="201" t="s">
        <v>236</v>
      </c>
      <c r="Q56" s="267"/>
      <c r="R56" s="154"/>
      <c r="S56" s="148"/>
      <c r="T56" s="144"/>
      <c r="U56" s="118"/>
      <c r="V56" s="118"/>
      <c r="W56" s="118"/>
      <c r="X56" s="118"/>
      <c r="Y56" s="118"/>
      <c r="Z56" s="149"/>
      <c r="AA56" s="120"/>
      <c r="AB56" s="150"/>
      <c r="AC56" s="151"/>
      <c r="AD56" s="152" t="s">
        <v>28</v>
      </c>
      <c r="AE56" s="153"/>
    </row>
    <row r="57" spans="1:31" ht="18" customHeight="1">
      <c r="A57" s="270" t="s">
        <v>440</v>
      </c>
      <c r="B57" s="176" t="s">
        <v>185</v>
      </c>
      <c r="C57" s="243"/>
      <c r="D57" s="379" t="s">
        <v>408</v>
      </c>
      <c r="E57" s="379"/>
      <c r="F57" s="227" t="str">
        <f>IF(D57="K-30","W=300","W=350")</f>
        <v>W=350</v>
      </c>
      <c r="G57" s="176"/>
      <c r="H57" s="176"/>
      <c r="I57" s="176"/>
      <c r="J57" s="177">
        <f>IF(D57="K-30",32,31)</f>
        <v>31</v>
      </c>
      <c r="K57" s="178">
        <v>0</v>
      </c>
      <c r="L57" s="237" t="s">
        <v>144</v>
      </c>
      <c r="M57" s="180">
        <f t="shared" si="0"/>
        <v>0</v>
      </c>
      <c r="N57" s="181" t="s">
        <v>315</v>
      </c>
      <c r="O57" s="182" t="s">
        <v>436</v>
      </c>
      <c r="Q57" s="267"/>
      <c r="R57" s="154"/>
      <c r="S57" s="148"/>
      <c r="T57" s="144"/>
      <c r="U57" s="118"/>
      <c r="V57" s="118"/>
      <c r="W57" s="118"/>
      <c r="X57" s="118"/>
      <c r="Y57" s="118"/>
      <c r="Z57" s="149"/>
      <c r="AA57" s="120"/>
      <c r="AB57" s="150"/>
      <c r="AC57" s="151"/>
      <c r="AD57" s="152" t="s">
        <v>28</v>
      </c>
      <c r="AE57" s="153"/>
    </row>
    <row r="58" spans="1:31" ht="18" customHeight="1">
      <c r="A58" s="271">
        <v>2020</v>
      </c>
      <c r="B58" s="223" t="s">
        <v>5</v>
      </c>
      <c r="C58" s="246"/>
      <c r="D58" s="222" t="s">
        <v>6</v>
      </c>
      <c r="E58" s="222"/>
      <c r="F58" s="221" t="s">
        <v>16</v>
      </c>
      <c r="G58" s="223"/>
      <c r="H58" s="223"/>
      <c r="I58" s="223"/>
      <c r="J58" s="247">
        <v>3.5</v>
      </c>
      <c r="K58" s="187">
        <v>0</v>
      </c>
      <c r="L58" s="248" t="s">
        <v>55</v>
      </c>
      <c r="M58" s="189">
        <f t="shared" si="0"/>
        <v>0</v>
      </c>
      <c r="N58" s="190" t="s">
        <v>315</v>
      </c>
      <c r="O58" s="191" t="s">
        <v>207</v>
      </c>
      <c r="Q58" s="267"/>
      <c r="R58" s="154"/>
      <c r="S58" s="148"/>
      <c r="T58" s="144"/>
      <c r="U58" s="118"/>
      <c r="V58" s="118"/>
      <c r="W58" s="118"/>
      <c r="X58" s="118"/>
      <c r="Y58" s="118"/>
      <c r="Z58" s="149"/>
      <c r="AA58" s="120"/>
      <c r="AB58" s="150"/>
      <c r="AC58" s="151"/>
      <c r="AD58" s="152" t="s">
        <v>28</v>
      </c>
      <c r="AE58" s="153"/>
    </row>
    <row r="59" spans="1:31" ht="18" customHeight="1">
      <c r="A59" s="272" t="s">
        <v>440</v>
      </c>
      <c r="B59" s="249" t="s">
        <v>127</v>
      </c>
      <c r="C59" s="242"/>
      <c r="D59" s="317" t="s">
        <v>172</v>
      </c>
      <c r="E59" s="317"/>
      <c r="F59" s="224" t="s">
        <v>24</v>
      </c>
      <c r="G59" s="226"/>
      <c r="H59" s="226"/>
      <c r="I59" s="226"/>
      <c r="J59" s="208">
        <f>IF(D59="KKR-18",12.3,IF(D59="KKR-15",11,9.8))</f>
        <v>12.3</v>
      </c>
      <c r="K59" s="209">
        <v>0</v>
      </c>
      <c r="L59" s="241" t="s">
        <v>144</v>
      </c>
      <c r="M59" s="211">
        <f t="shared" si="0"/>
        <v>0</v>
      </c>
      <c r="N59" s="212" t="s">
        <v>315</v>
      </c>
      <c r="O59" s="213" t="s">
        <v>206</v>
      </c>
      <c r="Q59" s="267"/>
      <c r="R59" s="154"/>
      <c r="S59" s="148"/>
      <c r="T59" s="144"/>
      <c r="U59" s="118"/>
      <c r="V59" s="118"/>
      <c r="W59" s="118"/>
      <c r="X59" s="118"/>
      <c r="Y59" s="118"/>
      <c r="Z59" s="149"/>
      <c r="AA59" s="120"/>
      <c r="AB59" s="150"/>
      <c r="AC59" s="151"/>
      <c r="AD59" s="152" t="s">
        <v>28</v>
      </c>
      <c r="AE59" s="153"/>
    </row>
    <row r="60" spans="1:31" ht="18" customHeight="1">
      <c r="A60" s="274" t="s">
        <v>440</v>
      </c>
      <c r="B60" s="234" t="s">
        <v>98</v>
      </c>
      <c r="C60" s="238"/>
      <c r="D60" s="396" t="s">
        <v>266</v>
      </c>
      <c r="E60" s="396"/>
      <c r="F60" s="194"/>
      <c r="G60" s="195"/>
      <c r="H60" s="195"/>
      <c r="I60" s="195"/>
      <c r="J60" s="244">
        <f>VLOOKUP(D60,A$107:P$297,12,FALSE)</f>
        <v>0.55000000000000004</v>
      </c>
      <c r="K60" s="197">
        <v>0</v>
      </c>
      <c r="L60" s="239" t="s">
        <v>144</v>
      </c>
      <c r="M60" s="199">
        <f>J60*K60</f>
        <v>0</v>
      </c>
      <c r="N60" s="200" t="s">
        <v>28</v>
      </c>
      <c r="O60" s="245" t="s">
        <v>69</v>
      </c>
      <c r="Q60" s="267"/>
      <c r="R60" s="154"/>
      <c r="S60" s="148"/>
      <c r="T60" s="144"/>
      <c r="U60" s="118"/>
      <c r="V60" s="118"/>
      <c r="W60" s="118"/>
      <c r="X60" s="118"/>
      <c r="Y60" s="118"/>
      <c r="Z60" s="149"/>
      <c r="AA60" s="120"/>
      <c r="AB60" s="150"/>
      <c r="AC60" s="151"/>
      <c r="AD60" s="152" t="s">
        <v>28</v>
      </c>
      <c r="AE60" s="153"/>
    </row>
    <row r="61" spans="1:31" ht="18" customHeight="1">
      <c r="A61" s="270" t="s">
        <v>440</v>
      </c>
      <c r="B61" s="175" t="s">
        <v>185</v>
      </c>
      <c r="C61" s="243"/>
      <c r="D61" s="316" t="s">
        <v>426</v>
      </c>
      <c r="E61" s="316"/>
      <c r="F61" s="227"/>
      <c r="G61" s="176"/>
      <c r="H61" s="176"/>
      <c r="I61" s="176"/>
      <c r="J61" s="250">
        <f>VLOOKUP(D61,A$107:P$297,12,FALSE)</f>
        <v>0.75</v>
      </c>
      <c r="K61" s="178">
        <v>0</v>
      </c>
      <c r="L61" s="237" t="s">
        <v>144</v>
      </c>
      <c r="M61" s="180">
        <f t="shared" si="0"/>
        <v>0</v>
      </c>
      <c r="N61" s="181" t="s">
        <v>315</v>
      </c>
      <c r="O61" s="251" t="s">
        <v>69</v>
      </c>
      <c r="Q61" s="267"/>
      <c r="R61" s="154"/>
      <c r="S61" s="148"/>
      <c r="T61" s="144"/>
      <c r="U61" s="118"/>
      <c r="V61" s="118"/>
      <c r="W61" s="118"/>
      <c r="X61" s="118"/>
      <c r="Y61" s="118"/>
      <c r="Z61" s="149"/>
      <c r="AA61" s="120"/>
      <c r="AB61" s="150"/>
      <c r="AC61" s="151"/>
      <c r="AD61" s="152" t="s">
        <v>28</v>
      </c>
      <c r="AE61" s="153"/>
    </row>
    <row r="62" spans="1:31" ht="18" customHeight="1">
      <c r="A62" s="271">
        <v>1654</v>
      </c>
      <c r="B62" s="252" t="s">
        <v>128</v>
      </c>
      <c r="C62" s="246"/>
      <c r="D62" s="222" t="s">
        <v>129</v>
      </c>
      <c r="E62" s="222"/>
      <c r="F62" s="221" t="s">
        <v>25</v>
      </c>
      <c r="G62" s="223"/>
      <c r="H62" s="223"/>
      <c r="I62" s="223"/>
      <c r="J62" s="247">
        <v>8.8000000000000007</v>
      </c>
      <c r="K62" s="187">
        <v>0</v>
      </c>
      <c r="L62" s="248" t="s">
        <v>210</v>
      </c>
      <c r="M62" s="189">
        <f t="shared" si="0"/>
        <v>0</v>
      </c>
      <c r="N62" s="190" t="s">
        <v>315</v>
      </c>
      <c r="O62" s="191" t="s">
        <v>194</v>
      </c>
      <c r="Q62" s="267"/>
      <c r="R62" s="154"/>
      <c r="S62" s="148"/>
      <c r="T62" s="144"/>
      <c r="U62" s="118"/>
      <c r="V62" s="118"/>
      <c r="W62" s="118"/>
      <c r="X62" s="118"/>
      <c r="Y62" s="118"/>
      <c r="Z62" s="149"/>
      <c r="AA62" s="120"/>
      <c r="AB62" s="150"/>
      <c r="AC62" s="151"/>
      <c r="AD62" s="152" t="s">
        <v>28</v>
      </c>
      <c r="AE62" s="153"/>
    </row>
    <row r="63" spans="1:31" ht="18" customHeight="1">
      <c r="A63" s="272">
        <v>1655</v>
      </c>
      <c r="B63" s="226" t="s">
        <v>185</v>
      </c>
      <c r="C63" s="242"/>
      <c r="D63" s="225" t="s">
        <v>130</v>
      </c>
      <c r="E63" s="225"/>
      <c r="F63" s="224" t="s">
        <v>335</v>
      </c>
      <c r="G63" s="226"/>
      <c r="H63" s="226"/>
      <c r="I63" s="226"/>
      <c r="J63" s="233">
        <v>5.8</v>
      </c>
      <c r="K63" s="209"/>
      <c r="L63" s="241" t="s">
        <v>144</v>
      </c>
      <c r="M63" s="211">
        <f t="shared" si="0"/>
        <v>0</v>
      </c>
      <c r="N63" s="212" t="s">
        <v>315</v>
      </c>
      <c r="O63" s="213" t="s">
        <v>194</v>
      </c>
      <c r="Q63" s="267"/>
      <c r="R63" s="154"/>
      <c r="S63" s="148"/>
      <c r="T63" s="144"/>
      <c r="U63" s="118"/>
      <c r="V63" s="118"/>
      <c r="W63" s="118"/>
      <c r="X63" s="118"/>
      <c r="Y63" s="118"/>
      <c r="Z63" s="149"/>
      <c r="AA63" s="120"/>
      <c r="AB63" s="150"/>
      <c r="AC63" s="151"/>
      <c r="AD63" s="152" t="s">
        <v>28</v>
      </c>
      <c r="AE63" s="153"/>
    </row>
    <row r="64" spans="1:31" ht="18" customHeight="1">
      <c r="A64" s="273" t="s">
        <v>440</v>
      </c>
      <c r="B64" s="253" t="s">
        <v>200</v>
      </c>
      <c r="C64" s="254"/>
      <c r="D64" s="397" t="s">
        <v>26</v>
      </c>
      <c r="E64" s="397"/>
      <c r="F64" s="216"/>
      <c r="G64" s="4"/>
      <c r="H64" s="4"/>
      <c r="I64" s="4"/>
      <c r="J64" s="219">
        <f>IF(D64="ES",3.25,3)</f>
        <v>3.25</v>
      </c>
      <c r="K64" s="50"/>
      <c r="L64" s="61" t="s">
        <v>211</v>
      </c>
      <c r="M64" s="62">
        <f t="shared" si="0"/>
        <v>0</v>
      </c>
      <c r="N64" s="51" t="s">
        <v>315</v>
      </c>
      <c r="O64" s="255" t="s">
        <v>207</v>
      </c>
      <c r="Q64" s="267"/>
      <c r="R64" s="154"/>
      <c r="S64" s="148"/>
      <c r="T64" s="144"/>
      <c r="U64" s="118"/>
      <c r="V64" s="118"/>
      <c r="W64" s="118"/>
      <c r="X64" s="118"/>
      <c r="Y64" s="118"/>
      <c r="Z64" s="149"/>
      <c r="AA64" s="120"/>
      <c r="AB64" s="150"/>
      <c r="AC64" s="151"/>
      <c r="AD64" s="152" t="s">
        <v>28</v>
      </c>
      <c r="AE64" s="153"/>
    </row>
    <row r="65" spans="1:31" ht="18" customHeight="1">
      <c r="A65" s="271" t="s">
        <v>440</v>
      </c>
      <c r="B65" s="223" t="s">
        <v>131</v>
      </c>
      <c r="C65" s="184"/>
      <c r="D65" s="310" t="s">
        <v>363</v>
      </c>
      <c r="E65" s="310"/>
      <c r="F65" s="310"/>
      <c r="G65" s="223"/>
      <c r="H65" s="260" t="str">
        <f>VLOOKUP(D65,A299:F305,4,FALSE)</f>
        <v>140〜170</v>
      </c>
      <c r="I65" s="223"/>
      <c r="J65" s="247">
        <f>VLOOKUP(D65,A299:L305,12,FALSE)</f>
        <v>0.7</v>
      </c>
      <c r="K65" s="187"/>
      <c r="L65" s="248" t="s">
        <v>212</v>
      </c>
      <c r="M65" s="189">
        <f t="shared" si="0"/>
        <v>0</v>
      </c>
      <c r="N65" s="190" t="s">
        <v>315</v>
      </c>
      <c r="O65" s="191" t="s">
        <v>208</v>
      </c>
      <c r="Q65" s="267"/>
      <c r="R65" s="154"/>
      <c r="S65" s="148"/>
      <c r="T65" s="144"/>
      <c r="U65" s="118"/>
      <c r="V65" s="118"/>
      <c r="W65" s="118"/>
      <c r="X65" s="118"/>
      <c r="Y65" s="118"/>
      <c r="Z65" s="149"/>
      <c r="AA65" s="120"/>
      <c r="AB65" s="150"/>
      <c r="AC65" s="151"/>
      <c r="AD65" s="152" t="s">
        <v>28</v>
      </c>
      <c r="AE65" s="153"/>
    </row>
    <row r="66" spans="1:31" ht="18" customHeight="1">
      <c r="A66" s="269" t="s">
        <v>440</v>
      </c>
      <c r="B66" s="125" t="s">
        <v>185</v>
      </c>
      <c r="C66" s="118"/>
      <c r="D66" s="311" t="s">
        <v>132</v>
      </c>
      <c r="E66" s="311"/>
      <c r="F66" s="311"/>
      <c r="G66" s="125"/>
      <c r="H66" s="170" t="str">
        <f>VLOOKUP(D66,A299:F305,4,FALSE)</f>
        <v>240〜340</v>
      </c>
      <c r="I66" s="125"/>
      <c r="J66" s="119">
        <f>VLOOKUP(D66,A299:L305,12,FALSE)</f>
        <v>1.1000000000000001</v>
      </c>
      <c r="K66" s="120"/>
      <c r="L66" s="135" t="s">
        <v>212</v>
      </c>
      <c r="M66" s="146">
        <f t="shared" si="0"/>
        <v>0</v>
      </c>
      <c r="N66" s="123" t="s">
        <v>315</v>
      </c>
      <c r="O66" s="124" t="s">
        <v>208</v>
      </c>
      <c r="Q66" s="267"/>
      <c r="R66" s="154"/>
      <c r="S66" s="148"/>
      <c r="T66" s="144"/>
      <c r="U66" s="118"/>
      <c r="V66" s="118"/>
      <c r="W66" s="118"/>
      <c r="X66" s="118"/>
      <c r="Y66" s="118"/>
      <c r="Z66" s="149"/>
      <c r="AA66" s="120"/>
      <c r="AB66" s="150"/>
      <c r="AC66" s="151"/>
      <c r="AD66" s="152" t="s">
        <v>28</v>
      </c>
      <c r="AE66" s="153"/>
    </row>
    <row r="67" spans="1:31" ht="18" customHeight="1">
      <c r="A67" s="269" t="s">
        <v>440</v>
      </c>
      <c r="B67" s="125" t="s">
        <v>185</v>
      </c>
      <c r="C67" s="118"/>
      <c r="D67" s="311" t="s">
        <v>299</v>
      </c>
      <c r="E67" s="311"/>
      <c r="F67" s="311"/>
      <c r="G67" s="125"/>
      <c r="H67" s="170" t="str">
        <f>VLOOKUP(D67,A299:F305,4,FALSE)</f>
        <v>330〜520</v>
      </c>
      <c r="I67" s="125"/>
      <c r="J67" s="119">
        <f>VLOOKUP(D67,A299:L305,12,FALSE)</f>
        <v>1.7</v>
      </c>
      <c r="K67" s="120"/>
      <c r="L67" s="135" t="s">
        <v>212</v>
      </c>
      <c r="M67" s="146">
        <f t="shared" si="0"/>
        <v>0</v>
      </c>
      <c r="N67" s="123" t="s">
        <v>315</v>
      </c>
      <c r="O67" s="124" t="s">
        <v>208</v>
      </c>
      <c r="Q67" s="267"/>
      <c r="R67" s="154"/>
      <c r="S67" s="148"/>
      <c r="T67" s="144"/>
      <c r="U67" s="118"/>
      <c r="V67" s="118"/>
      <c r="W67" s="118"/>
      <c r="X67" s="118"/>
      <c r="Y67" s="118"/>
      <c r="Z67" s="149"/>
      <c r="AA67" s="120"/>
      <c r="AB67" s="150"/>
      <c r="AC67" s="151"/>
      <c r="AD67" s="152" t="s">
        <v>28</v>
      </c>
      <c r="AE67" s="153"/>
    </row>
    <row r="68" spans="1:31" ht="18" customHeight="1">
      <c r="A68" s="272" t="s">
        <v>440</v>
      </c>
      <c r="B68" s="226" t="s">
        <v>185</v>
      </c>
      <c r="C68" s="205"/>
      <c r="D68" s="299" t="s">
        <v>300</v>
      </c>
      <c r="E68" s="299"/>
      <c r="F68" s="299"/>
      <c r="G68" s="226"/>
      <c r="H68" s="261" t="str">
        <f>VLOOKUP(D68,A299:F305,4,FALSE)</f>
        <v>500〜720</v>
      </c>
      <c r="I68" s="226"/>
      <c r="J68" s="208">
        <f>VLOOKUP(D68,A299:L305,12,FALSE)</f>
        <v>1.9</v>
      </c>
      <c r="K68" s="209"/>
      <c r="L68" s="241" t="s">
        <v>212</v>
      </c>
      <c r="M68" s="211">
        <f t="shared" si="0"/>
        <v>0</v>
      </c>
      <c r="N68" s="212" t="s">
        <v>315</v>
      </c>
      <c r="O68" s="213" t="s">
        <v>208</v>
      </c>
      <c r="Q68" s="267"/>
      <c r="R68" s="154"/>
      <c r="S68" s="148"/>
      <c r="T68" s="144"/>
      <c r="U68" s="118"/>
      <c r="V68" s="118"/>
      <c r="W68" s="118"/>
      <c r="X68" s="118"/>
      <c r="Y68" s="118"/>
      <c r="Z68" s="149"/>
      <c r="AA68" s="120"/>
      <c r="AB68" s="150"/>
      <c r="AC68" s="151"/>
      <c r="AD68" s="152" t="s">
        <v>28</v>
      </c>
      <c r="AE68" s="153"/>
    </row>
    <row r="69" spans="1:31" ht="18" customHeight="1">
      <c r="A69" s="274">
        <v>2006</v>
      </c>
      <c r="B69" s="232" t="s">
        <v>461</v>
      </c>
      <c r="C69" s="231"/>
      <c r="D69" s="256" t="s">
        <v>221</v>
      </c>
      <c r="E69" s="231"/>
      <c r="F69" s="257"/>
      <c r="G69" s="257"/>
      <c r="H69" s="301">
        <v>1829</v>
      </c>
      <c r="I69" s="302"/>
      <c r="J69" s="259">
        <v>1.9</v>
      </c>
      <c r="K69" s="197"/>
      <c r="L69" s="239" t="s">
        <v>8</v>
      </c>
      <c r="M69" s="199">
        <f t="shared" si="0"/>
        <v>0</v>
      </c>
      <c r="N69" s="200" t="s">
        <v>315</v>
      </c>
      <c r="O69" s="201"/>
      <c r="Q69" s="267"/>
      <c r="R69" s="154"/>
      <c r="S69" s="148"/>
      <c r="T69" s="144"/>
      <c r="U69" s="118"/>
      <c r="V69" s="118"/>
      <c r="W69" s="118"/>
      <c r="X69" s="118"/>
      <c r="Y69" s="118"/>
      <c r="Z69" s="149"/>
      <c r="AA69" s="120"/>
      <c r="AB69" s="150"/>
      <c r="AC69" s="151"/>
      <c r="AD69" s="152" t="s">
        <v>28</v>
      </c>
      <c r="AE69" s="153"/>
    </row>
    <row r="70" spans="1:31" ht="18" customHeight="1">
      <c r="A70" s="269">
        <v>2007</v>
      </c>
      <c r="B70" s="125" t="s">
        <v>185</v>
      </c>
      <c r="C70" s="126"/>
      <c r="D70" s="130" t="s">
        <v>222</v>
      </c>
      <c r="E70" s="126"/>
      <c r="F70" s="118"/>
      <c r="G70" s="118"/>
      <c r="H70" s="312">
        <v>1524</v>
      </c>
      <c r="I70" s="313"/>
      <c r="J70" s="119">
        <v>1.6</v>
      </c>
      <c r="K70" s="120"/>
      <c r="L70" s="135" t="s">
        <v>8</v>
      </c>
      <c r="M70" s="146">
        <f t="shared" si="0"/>
        <v>0</v>
      </c>
      <c r="N70" s="123" t="s">
        <v>315</v>
      </c>
      <c r="O70" s="124"/>
      <c r="Q70" s="267"/>
      <c r="R70" s="154"/>
      <c r="S70" s="148"/>
      <c r="T70" s="144"/>
      <c r="U70" s="118"/>
      <c r="V70" s="118"/>
      <c r="W70" s="118"/>
      <c r="X70" s="118"/>
      <c r="Y70" s="118"/>
      <c r="Z70" s="149"/>
      <c r="AA70" s="120"/>
      <c r="AB70" s="150"/>
      <c r="AC70" s="151"/>
      <c r="AD70" s="152" t="s">
        <v>28</v>
      </c>
      <c r="AE70" s="153"/>
    </row>
    <row r="71" spans="1:31" s="4" customFormat="1" ht="18" customHeight="1">
      <c r="A71" s="269">
        <v>2008</v>
      </c>
      <c r="B71" s="125" t="s">
        <v>185</v>
      </c>
      <c r="C71" s="126"/>
      <c r="D71" s="130" t="s">
        <v>223</v>
      </c>
      <c r="E71" s="126"/>
      <c r="F71" s="125"/>
      <c r="G71" s="125"/>
      <c r="H71" s="312">
        <v>1219</v>
      </c>
      <c r="I71" s="313"/>
      <c r="J71" s="119">
        <v>1.3</v>
      </c>
      <c r="K71" s="120"/>
      <c r="L71" s="135" t="s">
        <v>8</v>
      </c>
      <c r="M71" s="146">
        <f t="shared" si="0"/>
        <v>0</v>
      </c>
      <c r="N71" s="123" t="s">
        <v>315</v>
      </c>
      <c r="O71" s="124"/>
      <c r="Q71" s="267"/>
      <c r="R71" s="154"/>
      <c r="S71" s="148"/>
      <c r="T71" s="144"/>
      <c r="U71" s="118"/>
      <c r="V71" s="118"/>
      <c r="W71" s="118"/>
      <c r="X71" s="118"/>
      <c r="Y71" s="118"/>
      <c r="Z71" s="149"/>
      <c r="AA71" s="120"/>
      <c r="AB71" s="150"/>
      <c r="AC71" s="151"/>
      <c r="AD71" s="152" t="s">
        <v>28</v>
      </c>
      <c r="AE71" s="153"/>
    </row>
    <row r="72" spans="1:31" ht="18" customHeight="1">
      <c r="A72" s="269">
        <v>2009</v>
      </c>
      <c r="B72" s="125" t="s">
        <v>185</v>
      </c>
      <c r="C72" s="126"/>
      <c r="D72" s="130" t="s">
        <v>224</v>
      </c>
      <c r="E72" s="126"/>
      <c r="F72" s="118"/>
      <c r="G72" s="118"/>
      <c r="H72" s="312">
        <v>914</v>
      </c>
      <c r="I72" s="313"/>
      <c r="J72" s="131">
        <v>1</v>
      </c>
      <c r="K72" s="120"/>
      <c r="L72" s="135" t="s">
        <v>8</v>
      </c>
      <c r="M72" s="146">
        <f t="shared" si="0"/>
        <v>0</v>
      </c>
      <c r="N72" s="123" t="s">
        <v>315</v>
      </c>
      <c r="O72" s="124"/>
      <c r="Q72" s="267"/>
      <c r="R72" s="154"/>
      <c r="S72" s="148"/>
      <c r="T72" s="144"/>
      <c r="U72" s="118"/>
      <c r="V72" s="118"/>
      <c r="W72" s="118"/>
      <c r="X72" s="118"/>
      <c r="Y72" s="118"/>
      <c r="Z72" s="149"/>
      <c r="AA72" s="120"/>
      <c r="AB72" s="150"/>
      <c r="AC72" s="151"/>
      <c r="AD72" s="152" t="s">
        <v>28</v>
      </c>
      <c r="AE72" s="153"/>
    </row>
    <row r="73" spans="1:31" ht="18" customHeight="1">
      <c r="A73" s="270">
        <v>2010</v>
      </c>
      <c r="B73" s="176" t="s">
        <v>185</v>
      </c>
      <c r="C73" s="174"/>
      <c r="D73" s="262" t="s">
        <v>225</v>
      </c>
      <c r="E73" s="174"/>
      <c r="F73" s="173"/>
      <c r="G73" s="173"/>
      <c r="H73" s="314">
        <v>610</v>
      </c>
      <c r="I73" s="315"/>
      <c r="J73" s="230">
        <v>0.7</v>
      </c>
      <c r="K73" s="178">
        <v>0</v>
      </c>
      <c r="L73" s="237" t="s">
        <v>8</v>
      </c>
      <c r="M73" s="180">
        <f t="shared" si="0"/>
        <v>0</v>
      </c>
      <c r="N73" s="181" t="s">
        <v>315</v>
      </c>
      <c r="O73" s="182"/>
      <c r="Q73" s="267"/>
      <c r="R73" s="154"/>
      <c r="S73" s="148"/>
      <c r="T73" s="144"/>
      <c r="U73" s="118"/>
      <c r="V73" s="118"/>
      <c r="W73" s="118"/>
      <c r="X73" s="118"/>
      <c r="Y73" s="118"/>
      <c r="Z73" s="149"/>
      <c r="AA73" s="120"/>
      <c r="AB73" s="150"/>
      <c r="AC73" s="151"/>
      <c r="AD73" s="152" t="s">
        <v>28</v>
      </c>
      <c r="AE73" s="153"/>
    </row>
    <row r="74" spans="1:31" ht="18" customHeight="1">
      <c r="A74" s="275">
        <v>2000</v>
      </c>
      <c r="B74" s="42" t="s">
        <v>462</v>
      </c>
      <c r="C74" s="106"/>
      <c r="D74" s="47" t="s">
        <v>101</v>
      </c>
      <c r="E74" s="48"/>
      <c r="F74" s="106"/>
      <c r="G74" s="106"/>
      <c r="H74" s="334" t="s">
        <v>61</v>
      </c>
      <c r="I74" s="335"/>
      <c r="J74" s="107">
        <v>2.2999999999999998</v>
      </c>
      <c r="K74" s="43">
        <v>0</v>
      </c>
      <c r="L74" s="58" t="s">
        <v>8</v>
      </c>
      <c r="M74" s="44">
        <f t="shared" si="0"/>
        <v>0</v>
      </c>
      <c r="N74" s="45" t="s">
        <v>315</v>
      </c>
      <c r="O74" s="46"/>
      <c r="Q74" s="267"/>
      <c r="R74" s="154"/>
      <c r="S74" s="148"/>
      <c r="T74" s="144"/>
      <c r="U74" s="118"/>
      <c r="V74" s="118"/>
      <c r="W74" s="118"/>
      <c r="X74" s="118"/>
      <c r="Y74" s="118"/>
      <c r="Z74" s="149"/>
      <c r="AA74" s="120"/>
      <c r="AB74" s="150"/>
      <c r="AC74" s="151"/>
      <c r="AD74" s="152" t="s">
        <v>28</v>
      </c>
      <c r="AE74" s="153"/>
    </row>
    <row r="75" spans="1:31" ht="18" customHeight="1">
      <c r="A75" s="274" t="s">
        <v>440</v>
      </c>
      <c r="B75" s="301" t="s">
        <v>463</v>
      </c>
      <c r="C75" s="301"/>
      <c r="D75" s="300" t="s">
        <v>102</v>
      </c>
      <c r="E75" s="300"/>
      <c r="F75" s="263" t="s">
        <v>201</v>
      </c>
      <c r="G75" s="257"/>
      <c r="H75" s="258">
        <v>1829</v>
      </c>
      <c r="I75" s="195"/>
      <c r="J75" s="196">
        <f>VLOOKUP(D75,A$107:O$159,12,FALSE)</f>
        <v>1.7</v>
      </c>
      <c r="K75" s="197">
        <v>0</v>
      </c>
      <c r="L75" s="239" t="s">
        <v>8</v>
      </c>
      <c r="M75" s="199">
        <f t="shared" si="0"/>
        <v>0</v>
      </c>
      <c r="N75" s="200" t="s">
        <v>315</v>
      </c>
      <c r="O75" s="201"/>
      <c r="Q75" s="267"/>
      <c r="R75" s="154"/>
      <c r="S75" s="148"/>
      <c r="T75" s="144"/>
      <c r="U75" s="118"/>
      <c r="V75" s="118"/>
      <c r="W75" s="118"/>
      <c r="X75" s="118"/>
      <c r="Y75" s="118"/>
      <c r="Z75" s="149"/>
      <c r="AA75" s="120"/>
      <c r="AB75" s="150"/>
      <c r="AC75" s="151"/>
      <c r="AD75" s="152" t="s">
        <v>28</v>
      </c>
      <c r="AE75" s="153"/>
    </row>
    <row r="76" spans="1:31" ht="18" customHeight="1">
      <c r="A76" s="269" t="s">
        <v>440</v>
      </c>
      <c r="B76" s="125" t="s">
        <v>185</v>
      </c>
      <c r="C76" s="118"/>
      <c r="D76" s="376" t="s">
        <v>71</v>
      </c>
      <c r="E76" s="376"/>
      <c r="F76" s="127" t="s">
        <v>201</v>
      </c>
      <c r="G76" s="118"/>
      <c r="H76" s="170">
        <v>1524</v>
      </c>
      <c r="I76" s="125"/>
      <c r="J76" s="131">
        <f>VLOOKUP(D76,A$107:O$159,12,FALSE)</f>
        <v>1.5</v>
      </c>
      <c r="K76" s="120">
        <v>0</v>
      </c>
      <c r="L76" s="135" t="s">
        <v>8</v>
      </c>
      <c r="M76" s="146">
        <f t="shared" si="0"/>
        <v>0</v>
      </c>
      <c r="N76" s="123" t="s">
        <v>315</v>
      </c>
      <c r="O76" s="124"/>
      <c r="Q76" s="267"/>
      <c r="R76" s="155"/>
      <c r="S76" s="148"/>
      <c r="T76" s="148"/>
      <c r="U76" s="118"/>
      <c r="V76" s="118"/>
      <c r="W76" s="118"/>
      <c r="X76" s="118"/>
      <c r="Y76" s="118"/>
      <c r="Z76" s="149"/>
      <c r="AA76" s="120"/>
      <c r="AB76" s="150"/>
      <c r="AC76" s="151">
        <f t="shared" si="1"/>
        <v>0</v>
      </c>
      <c r="AD76" s="152" t="s">
        <v>28</v>
      </c>
      <c r="AE76" s="153"/>
    </row>
    <row r="77" spans="1:31" ht="18" customHeight="1">
      <c r="A77" s="269" t="s">
        <v>440</v>
      </c>
      <c r="B77" s="125" t="s">
        <v>185</v>
      </c>
      <c r="C77" s="118"/>
      <c r="D77" s="376" t="s">
        <v>191</v>
      </c>
      <c r="E77" s="376"/>
      <c r="F77" s="127" t="s">
        <v>201</v>
      </c>
      <c r="G77" s="118"/>
      <c r="H77" s="170">
        <v>1219</v>
      </c>
      <c r="I77" s="125"/>
      <c r="J77" s="131">
        <f>VLOOKUP(D77,A$107:O$159,12,FALSE)</f>
        <v>1.2</v>
      </c>
      <c r="K77" s="120">
        <v>0</v>
      </c>
      <c r="L77" s="135" t="s">
        <v>8</v>
      </c>
      <c r="M77" s="146">
        <f t="shared" si="0"/>
        <v>0</v>
      </c>
      <c r="N77" s="123" t="s">
        <v>237</v>
      </c>
      <c r="O77" s="124"/>
      <c r="Q77" s="267"/>
      <c r="R77" s="155"/>
      <c r="S77" s="148"/>
      <c r="T77" s="148"/>
      <c r="U77" s="118"/>
      <c r="V77" s="118"/>
      <c r="W77" s="118"/>
      <c r="X77" s="118"/>
      <c r="Y77" s="118"/>
      <c r="Z77" s="149"/>
      <c r="AA77" s="120">
        <v>0</v>
      </c>
      <c r="AB77" s="150"/>
      <c r="AC77" s="151">
        <f t="shared" si="1"/>
        <v>0</v>
      </c>
      <c r="AD77" s="152" t="s">
        <v>28</v>
      </c>
      <c r="AE77" s="153"/>
    </row>
    <row r="78" spans="1:31" ht="18" customHeight="1">
      <c r="A78" s="269" t="s">
        <v>440</v>
      </c>
      <c r="B78" s="125" t="s">
        <v>185</v>
      </c>
      <c r="C78" s="118"/>
      <c r="D78" s="376" t="s">
        <v>27</v>
      </c>
      <c r="E78" s="376"/>
      <c r="F78" s="127" t="s">
        <v>201</v>
      </c>
      <c r="G78" s="118"/>
      <c r="H78" s="170">
        <v>914</v>
      </c>
      <c r="I78" s="125"/>
      <c r="J78" s="131">
        <f>VLOOKUP(D78,A$107:O$159,12,FALSE)</f>
        <v>0.9</v>
      </c>
      <c r="K78" s="120">
        <v>0</v>
      </c>
      <c r="L78" s="135" t="s">
        <v>8</v>
      </c>
      <c r="M78" s="146">
        <f>J78*K78</f>
        <v>0</v>
      </c>
      <c r="N78" s="123" t="s">
        <v>28</v>
      </c>
      <c r="O78" s="124"/>
      <c r="Q78" s="267"/>
      <c r="R78" s="155"/>
      <c r="S78" s="148"/>
      <c r="T78" s="148"/>
      <c r="U78" s="148"/>
      <c r="V78" s="147"/>
      <c r="W78" s="147"/>
      <c r="X78" s="147">
        <v>0</v>
      </c>
      <c r="Y78" s="147"/>
      <c r="Z78" s="149"/>
      <c r="AA78" s="120">
        <v>0</v>
      </c>
      <c r="AB78" s="150"/>
      <c r="AC78" s="151">
        <f t="shared" si="1"/>
        <v>0</v>
      </c>
      <c r="AD78" s="152" t="s">
        <v>28</v>
      </c>
      <c r="AE78" s="153"/>
    </row>
    <row r="79" spans="1:31" ht="18" customHeight="1" thickBot="1">
      <c r="A79" s="276" t="s">
        <v>440</v>
      </c>
      <c r="B79" s="35" t="s">
        <v>185</v>
      </c>
      <c r="D79" s="375" t="s">
        <v>392</v>
      </c>
      <c r="E79" s="375"/>
      <c r="F79" s="77" t="s">
        <v>201</v>
      </c>
      <c r="H79" s="41">
        <v>610</v>
      </c>
      <c r="I79" s="4"/>
      <c r="J79" s="102">
        <f>VLOOKUP(D79,A$107:O$159,12,FALSE)</f>
        <v>0.5</v>
      </c>
      <c r="K79" s="29">
        <v>0</v>
      </c>
      <c r="L79" s="57" t="s">
        <v>8</v>
      </c>
      <c r="M79" s="55">
        <f t="shared" si="0"/>
        <v>0</v>
      </c>
      <c r="N79" s="49" t="s">
        <v>237</v>
      </c>
      <c r="O79" s="36"/>
      <c r="Q79" s="268"/>
      <c r="R79" s="156"/>
      <c r="S79" s="157"/>
      <c r="T79" s="157"/>
      <c r="U79" s="157"/>
      <c r="V79" s="158"/>
      <c r="W79" s="158"/>
      <c r="X79" s="158"/>
      <c r="Y79" s="158"/>
      <c r="Z79" s="159"/>
      <c r="AA79" s="160">
        <v>0</v>
      </c>
      <c r="AB79" s="161"/>
      <c r="AC79" s="162">
        <f>Z79*AA79</f>
        <v>0</v>
      </c>
      <c r="AD79" s="163" t="s">
        <v>28</v>
      </c>
      <c r="AE79" s="164"/>
    </row>
    <row r="80" spans="1:31" ht="25" customHeight="1" thickBot="1">
      <c r="A80" s="283" t="s">
        <v>112</v>
      </c>
      <c r="B80" s="284"/>
      <c r="C80" s="284"/>
      <c r="D80" s="285"/>
      <c r="E80" s="285"/>
      <c r="F80" s="284"/>
      <c r="G80" s="285"/>
      <c r="H80" s="284"/>
      <c r="I80" s="284"/>
      <c r="J80" s="286"/>
      <c r="K80" s="285"/>
      <c r="L80" s="389">
        <f>SUM(M13:M79)</f>
        <v>0</v>
      </c>
      <c r="M80" s="389"/>
      <c r="N80" s="287" t="s">
        <v>315</v>
      </c>
      <c r="O80" s="288"/>
      <c r="Q80" s="283" t="s">
        <v>112</v>
      </c>
      <c r="R80" s="284"/>
      <c r="S80" s="284"/>
      <c r="T80" s="285"/>
      <c r="U80" s="285"/>
      <c r="V80" s="284"/>
      <c r="W80" s="285"/>
      <c r="X80" s="284"/>
      <c r="Y80" s="284"/>
      <c r="Z80" s="286"/>
      <c r="AA80" s="285"/>
      <c r="AB80" s="389">
        <f>SUM(AC13:AC79)</f>
        <v>0</v>
      </c>
      <c r="AC80" s="389"/>
      <c r="AD80" s="287" t="s">
        <v>315</v>
      </c>
      <c r="AE80" s="288"/>
    </row>
    <row r="81" spans="1:31" ht="23" customHeight="1">
      <c r="A81" s="73" t="s">
        <v>427</v>
      </c>
      <c r="C81" s="25"/>
      <c r="D81" s="25"/>
      <c r="F81" s="25"/>
      <c r="G81" s="25"/>
      <c r="M81" s="54"/>
      <c r="N81" s="54"/>
      <c r="O81" s="4"/>
      <c r="Q81" s="69"/>
      <c r="R81" s="70"/>
      <c r="S81" s="323" t="s">
        <v>424</v>
      </c>
      <c r="T81" s="321" t="s">
        <v>423</v>
      </c>
      <c r="U81" s="322"/>
      <c r="V81" s="322"/>
      <c r="W81" s="2" t="s">
        <v>411</v>
      </c>
      <c r="X81" s="398">
        <v>1800</v>
      </c>
      <c r="Y81" s="398"/>
      <c r="Z81" s="66" t="s">
        <v>315</v>
      </c>
      <c r="AA81" s="304">
        <f>L80+AB80</f>
        <v>0</v>
      </c>
      <c r="AB81" s="304"/>
      <c r="AC81" s="304"/>
      <c r="AD81" s="394" t="s">
        <v>315</v>
      </c>
      <c r="AE81" s="3"/>
    </row>
    <row r="82" spans="1:31" ht="23" customHeight="1">
      <c r="A82" s="76" t="s">
        <v>428</v>
      </c>
      <c r="C82" s="25"/>
      <c r="D82" s="25"/>
      <c r="F82" s="25"/>
      <c r="G82" s="25"/>
      <c r="Q82" s="71"/>
      <c r="R82" s="72"/>
      <c r="S82" s="324"/>
      <c r="T82" s="5"/>
      <c r="U82" s="5" t="s">
        <v>115</v>
      </c>
      <c r="V82" s="4"/>
      <c r="W82" s="6" t="s">
        <v>0</v>
      </c>
      <c r="X82" s="303">
        <v>2700</v>
      </c>
      <c r="Y82" s="303"/>
      <c r="Z82" s="67" t="s">
        <v>28</v>
      </c>
      <c r="AA82" s="305"/>
      <c r="AB82" s="305"/>
      <c r="AC82" s="305"/>
      <c r="AD82" s="395"/>
      <c r="AE82" s="7"/>
    </row>
    <row r="83" spans="1:31" ht="23" customHeight="1">
      <c r="A83" s="76" t="s">
        <v>429</v>
      </c>
      <c r="C83" s="25"/>
      <c r="D83" s="25"/>
      <c r="F83" s="25"/>
      <c r="G83" s="25"/>
      <c r="Q83" s="71"/>
      <c r="R83" s="72"/>
      <c r="S83" s="324"/>
      <c r="T83" s="5"/>
      <c r="U83" s="5" t="s">
        <v>115</v>
      </c>
      <c r="W83" s="6" t="s">
        <v>1</v>
      </c>
      <c r="X83" s="303">
        <v>5000</v>
      </c>
      <c r="Y83" s="303"/>
      <c r="Z83" s="67" t="s">
        <v>28</v>
      </c>
      <c r="AA83" s="305"/>
      <c r="AB83" s="305"/>
      <c r="AC83" s="305"/>
      <c r="AD83" s="395"/>
      <c r="AE83" s="8"/>
    </row>
    <row r="84" spans="1:31" ht="23" customHeight="1">
      <c r="A84" s="76" t="s">
        <v>430</v>
      </c>
      <c r="D84" s="25"/>
      <c r="G84" s="25"/>
      <c r="I84" s="60"/>
      <c r="Q84" s="71"/>
      <c r="R84" s="72"/>
      <c r="S84" s="324"/>
      <c r="T84" s="5"/>
      <c r="U84" s="5" t="s">
        <v>115</v>
      </c>
      <c r="W84" s="6" t="s">
        <v>213</v>
      </c>
      <c r="X84" s="303">
        <v>8000</v>
      </c>
      <c r="Y84" s="303"/>
      <c r="Z84" s="67" t="s">
        <v>28</v>
      </c>
      <c r="AA84" s="305"/>
      <c r="AB84" s="305"/>
      <c r="AC84" s="305"/>
      <c r="AD84" s="395"/>
      <c r="AE84" s="8"/>
    </row>
    <row r="85" spans="1:31" ht="23" customHeight="1">
      <c r="A85" s="76" t="s">
        <v>431</v>
      </c>
      <c r="C85" s="25"/>
      <c r="D85" s="25"/>
      <c r="F85" s="25"/>
      <c r="G85" s="25"/>
      <c r="Q85" s="71"/>
      <c r="R85" s="72"/>
      <c r="S85" s="324"/>
      <c r="U85" s="5" t="s">
        <v>115</v>
      </c>
      <c r="W85" s="6" t="s">
        <v>123</v>
      </c>
      <c r="X85" s="303">
        <v>9000</v>
      </c>
      <c r="Y85" s="303"/>
      <c r="Z85" s="67" t="s">
        <v>28</v>
      </c>
      <c r="AA85" s="305"/>
      <c r="AB85" s="305"/>
      <c r="AC85" s="305"/>
      <c r="AD85" s="395"/>
      <c r="AE85" s="8"/>
    </row>
    <row r="86" spans="1:31" ht="23" customHeight="1" thickBot="1">
      <c r="A86" s="76" t="s">
        <v>432</v>
      </c>
      <c r="Q86" s="71"/>
      <c r="R86" s="72"/>
      <c r="S86" s="325"/>
      <c r="T86" s="74" t="s">
        <v>412</v>
      </c>
      <c r="U86" s="9"/>
      <c r="V86" s="9"/>
      <c r="W86" s="9"/>
      <c r="X86" s="9"/>
      <c r="Y86" s="9"/>
      <c r="Z86" s="9"/>
      <c r="AA86" s="64"/>
      <c r="AB86" s="64"/>
      <c r="AC86" s="64"/>
      <c r="AD86" s="65"/>
      <c r="AE86" s="10"/>
    </row>
    <row r="87" spans="1:31" ht="44" customHeight="1">
      <c r="A87" s="1"/>
    </row>
    <row r="88" spans="1:31" ht="44" customHeight="1">
      <c r="A88" s="1"/>
    </row>
    <row r="89" spans="1:31" ht="44" customHeight="1">
      <c r="A89" s="1"/>
    </row>
    <row r="90" spans="1:31" ht="44" customHeight="1">
      <c r="A90" s="1"/>
    </row>
    <row r="91" spans="1:31" ht="44" customHeight="1">
      <c r="A91" s="1"/>
    </row>
    <row r="92" spans="1:31" ht="44" customHeight="1">
      <c r="A92" s="1"/>
    </row>
    <row r="93" spans="1:31" ht="44" customHeight="1">
      <c r="A93" s="1"/>
    </row>
    <row r="94" spans="1:31" ht="44" customHeight="1">
      <c r="A94" s="1"/>
    </row>
    <row r="95" spans="1:31" ht="44" customHeight="1">
      <c r="A95" s="1"/>
    </row>
    <row r="96" spans="1:31" ht="44" customHeight="1">
      <c r="A96" s="1"/>
    </row>
    <row r="97" spans="1:12" ht="44" customHeight="1">
      <c r="A97" s="1"/>
    </row>
    <row r="98" spans="1:12" ht="44" customHeight="1">
      <c r="A98" s="1"/>
    </row>
    <row r="99" spans="1:12" ht="44" customHeight="1">
      <c r="A99" s="1"/>
    </row>
    <row r="100" spans="1:12" ht="44" customHeight="1">
      <c r="A100" s="1"/>
    </row>
    <row r="101" spans="1:12" ht="44" customHeight="1">
      <c r="A101" s="1"/>
    </row>
    <row r="102" spans="1:12" ht="44" customHeight="1">
      <c r="A102" s="1"/>
    </row>
    <row r="103" spans="1:12" ht="44" customHeight="1">
      <c r="A103" s="1"/>
    </row>
    <row r="104" spans="1:12" ht="44" customHeight="1">
      <c r="A104" s="1"/>
    </row>
    <row r="105" spans="1:12" ht="44" customHeight="1">
      <c r="A105" s="1"/>
    </row>
    <row r="106" spans="1:12" ht="44" customHeight="1">
      <c r="A106" s="54">
        <v>1</v>
      </c>
      <c r="B106" s="54">
        <v>2</v>
      </c>
      <c r="C106" s="54">
        <v>3</v>
      </c>
      <c r="D106" s="54">
        <v>4</v>
      </c>
      <c r="E106" s="54">
        <v>5</v>
      </c>
      <c r="F106" s="54">
        <v>6</v>
      </c>
      <c r="G106" s="54">
        <v>7</v>
      </c>
      <c r="H106" s="54">
        <v>8</v>
      </c>
      <c r="I106" s="54">
        <v>9</v>
      </c>
      <c r="J106" s="277">
        <v>10</v>
      </c>
      <c r="K106" s="54">
        <v>11</v>
      </c>
      <c r="L106" s="54">
        <v>12</v>
      </c>
    </row>
    <row r="107" spans="1:12" ht="44" customHeight="1">
      <c r="A107" s="63" t="s">
        <v>159</v>
      </c>
      <c r="B107" s="63"/>
      <c r="C107" s="63"/>
      <c r="D107" s="63"/>
      <c r="E107" s="63"/>
      <c r="F107" s="63"/>
      <c r="I107" s="54" t="s">
        <v>440</v>
      </c>
      <c r="J107" s="38">
        <v>22</v>
      </c>
      <c r="K107" s="4">
        <v>1.4</v>
      </c>
      <c r="L107" s="39">
        <f>J107+K107</f>
        <v>23.4</v>
      </c>
    </row>
    <row r="108" spans="1:12" ht="44" customHeight="1">
      <c r="A108" s="63" t="s">
        <v>160</v>
      </c>
      <c r="B108" s="63"/>
      <c r="C108" s="63"/>
      <c r="D108" s="63"/>
      <c r="E108" s="63"/>
      <c r="F108" s="63"/>
      <c r="I108" s="54" t="s">
        <v>440</v>
      </c>
      <c r="J108" s="38">
        <v>17.899999999999999</v>
      </c>
      <c r="K108" s="4">
        <v>1.4</v>
      </c>
      <c r="L108" s="39">
        <f t="shared" ref="L108:L159" si="9">J108+K108</f>
        <v>19.299999999999997</v>
      </c>
    </row>
    <row r="109" spans="1:12" ht="44" customHeight="1">
      <c r="A109" s="63" t="s">
        <v>161</v>
      </c>
      <c r="B109" s="63"/>
      <c r="C109" s="63"/>
      <c r="D109" s="63"/>
      <c r="E109" s="63"/>
      <c r="F109" s="63"/>
      <c r="I109" s="54" t="s">
        <v>440</v>
      </c>
      <c r="J109" s="38">
        <v>15.5</v>
      </c>
      <c r="K109" s="4">
        <v>1.4</v>
      </c>
      <c r="L109" s="39">
        <f t="shared" si="9"/>
        <v>16.899999999999999</v>
      </c>
    </row>
    <row r="110" spans="1:12" ht="44" customHeight="1">
      <c r="A110" s="63" t="s">
        <v>47</v>
      </c>
      <c r="B110" s="63"/>
      <c r="C110" s="63"/>
      <c r="D110" s="63"/>
      <c r="E110" s="63"/>
      <c r="F110" s="63"/>
      <c r="I110" s="54">
        <v>1523</v>
      </c>
      <c r="J110" s="38">
        <v>14.5</v>
      </c>
      <c r="K110" s="4"/>
      <c r="L110" s="39">
        <f t="shared" si="9"/>
        <v>14.5</v>
      </c>
    </row>
    <row r="111" spans="1:12" ht="44" customHeight="1">
      <c r="A111" s="63" t="s">
        <v>48</v>
      </c>
      <c r="B111" s="63"/>
      <c r="C111" s="63"/>
      <c r="D111" s="63"/>
      <c r="E111" s="63"/>
      <c r="F111" s="63"/>
      <c r="I111" s="54">
        <v>1524</v>
      </c>
      <c r="J111" s="38">
        <v>12</v>
      </c>
      <c r="K111" s="4"/>
      <c r="L111" s="39">
        <f t="shared" si="9"/>
        <v>12</v>
      </c>
    </row>
    <row r="112" spans="1:12" ht="44" customHeight="1">
      <c r="A112" s="63" t="s">
        <v>49</v>
      </c>
      <c r="B112" s="63"/>
      <c r="C112" s="63"/>
      <c r="D112" s="63"/>
      <c r="E112" s="63"/>
      <c r="F112" s="63"/>
      <c r="I112" s="54">
        <v>1532</v>
      </c>
      <c r="J112" s="38">
        <v>12.9</v>
      </c>
      <c r="K112" s="4"/>
      <c r="L112" s="39">
        <f t="shared" si="9"/>
        <v>12.9</v>
      </c>
    </row>
    <row r="113" spans="1:12" ht="44" customHeight="1">
      <c r="A113" s="63" t="s">
        <v>50</v>
      </c>
      <c r="B113" s="63"/>
      <c r="C113" s="63"/>
      <c r="D113" s="63"/>
      <c r="E113" s="63"/>
      <c r="F113" s="63"/>
      <c r="I113" s="54" t="s">
        <v>440</v>
      </c>
      <c r="J113" s="38">
        <v>10.3</v>
      </c>
      <c r="K113" s="4">
        <v>1.4</v>
      </c>
      <c r="L113" s="39">
        <f t="shared" si="9"/>
        <v>11.700000000000001</v>
      </c>
    </row>
    <row r="114" spans="1:12" ht="44" customHeight="1">
      <c r="A114" s="63" t="s">
        <v>51</v>
      </c>
      <c r="B114" s="63"/>
      <c r="C114" s="63"/>
      <c r="D114" s="63"/>
      <c r="E114" s="63"/>
      <c r="F114" s="63"/>
      <c r="I114" s="54">
        <v>1530</v>
      </c>
      <c r="J114" s="38">
        <v>10.4</v>
      </c>
      <c r="K114" s="4"/>
      <c r="L114" s="39">
        <f t="shared" si="9"/>
        <v>10.4</v>
      </c>
    </row>
    <row r="115" spans="1:12" ht="44" customHeight="1">
      <c r="A115" s="63" t="s">
        <v>52</v>
      </c>
      <c r="B115" s="63"/>
      <c r="C115" s="63"/>
      <c r="D115" s="63"/>
      <c r="E115" s="63"/>
      <c r="F115" s="63"/>
      <c r="I115" s="54">
        <v>1531</v>
      </c>
      <c r="J115" s="38">
        <v>17.399999999999999</v>
      </c>
      <c r="K115" s="4"/>
      <c r="L115" s="39">
        <f t="shared" si="9"/>
        <v>17.399999999999999</v>
      </c>
    </row>
    <row r="116" spans="1:12" ht="44" customHeight="1">
      <c r="A116" s="63" t="s">
        <v>53</v>
      </c>
      <c r="B116" s="63"/>
      <c r="C116" s="63"/>
      <c r="D116" s="63"/>
      <c r="E116" s="63"/>
      <c r="F116" s="63"/>
      <c r="I116" s="54" t="s">
        <v>440</v>
      </c>
      <c r="J116" s="38">
        <v>16</v>
      </c>
      <c r="K116" s="4">
        <v>1.4</v>
      </c>
      <c r="L116" s="39">
        <f t="shared" si="9"/>
        <v>17.399999999999999</v>
      </c>
    </row>
    <row r="117" spans="1:12" ht="44" customHeight="1">
      <c r="A117" s="63" t="s">
        <v>54</v>
      </c>
      <c r="B117" s="63"/>
      <c r="C117" s="63"/>
      <c r="D117" s="63"/>
      <c r="E117" s="63"/>
      <c r="F117" s="63"/>
      <c r="I117" s="54" t="s">
        <v>440</v>
      </c>
      <c r="J117" s="38">
        <v>12.7</v>
      </c>
      <c r="K117" s="4">
        <v>1.4</v>
      </c>
      <c r="L117" s="39">
        <f t="shared" si="9"/>
        <v>14.1</v>
      </c>
    </row>
    <row r="118" spans="1:12" ht="44" customHeight="1">
      <c r="A118" s="63" t="s">
        <v>180</v>
      </c>
      <c r="B118" s="63"/>
      <c r="C118" s="63"/>
      <c r="D118" s="63"/>
      <c r="E118" s="63"/>
      <c r="F118" s="63"/>
      <c r="I118" s="54">
        <v>1533</v>
      </c>
      <c r="J118" s="38">
        <v>12.5</v>
      </c>
      <c r="K118" s="4"/>
      <c r="L118" s="39">
        <f t="shared" si="9"/>
        <v>12.5</v>
      </c>
    </row>
    <row r="119" spans="1:12" ht="44" customHeight="1">
      <c r="A119" s="63" t="s">
        <v>181</v>
      </c>
      <c r="B119" s="63"/>
      <c r="C119" s="63"/>
      <c r="D119" s="63"/>
      <c r="E119" s="63"/>
      <c r="F119" s="63"/>
      <c r="I119" s="54">
        <v>1534</v>
      </c>
      <c r="J119" s="38">
        <v>11.2</v>
      </c>
      <c r="K119" s="4"/>
      <c r="L119" s="39">
        <f t="shared" si="9"/>
        <v>11.2</v>
      </c>
    </row>
    <row r="120" spans="1:12" ht="44" customHeight="1">
      <c r="A120" s="63" t="s">
        <v>182</v>
      </c>
      <c r="B120" s="63"/>
      <c r="C120" s="63"/>
      <c r="D120" s="63"/>
      <c r="E120" s="63"/>
      <c r="F120" s="63"/>
      <c r="I120" s="54">
        <v>1535</v>
      </c>
      <c r="J120" s="38">
        <v>8.6999999999999993</v>
      </c>
      <c r="K120" s="4"/>
      <c r="L120" s="39">
        <f t="shared" si="9"/>
        <v>8.6999999999999993</v>
      </c>
    </row>
    <row r="121" spans="1:12" ht="44" customHeight="1">
      <c r="A121" s="63"/>
      <c r="B121" s="63"/>
      <c r="C121" s="63"/>
      <c r="D121" s="63"/>
      <c r="E121" s="63"/>
      <c r="F121" s="63"/>
      <c r="I121" s="54"/>
      <c r="J121" s="38"/>
      <c r="K121" s="4"/>
      <c r="L121" s="39"/>
    </row>
    <row r="122" spans="1:12" ht="44" customHeight="1">
      <c r="A122" s="63" t="s">
        <v>183</v>
      </c>
      <c r="B122" s="63"/>
      <c r="C122" s="63"/>
      <c r="D122" s="63"/>
      <c r="E122" s="63"/>
      <c r="F122" s="63"/>
      <c r="I122" s="54" t="s">
        <v>440</v>
      </c>
      <c r="J122" s="38">
        <v>7.8</v>
      </c>
      <c r="K122" s="4">
        <v>1.4</v>
      </c>
      <c r="L122" s="39">
        <f t="shared" si="9"/>
        <v>9.1999999999999993</v>
      </c>
    </row>
    <row r="123" spans="1:12" ht="44" customHeight="1">
      <c r="A123" s="63" t="s">
        <v>19</v>
      </c>
      <c r="B123" s="63"/>
      <c r="C123" s="63"/>
      <c r="D123" s="63"/>
      <c r="E123" s="63"/>
      <c r="F123" s="63"/>
      <c r="I123" s="54" t="s">
        <v>440</v>
      </c>
      <c r="J123" s="38">
        <v>9.6</v>
      </c>
      <c r="K123" s="4">
        <v>1.4</v>
      </c>
      <c r="L123" s="39">
        <f t="shared" si="9"/>
        <v>11</v>
      </c>
    </row>
    <row r="124" spans="1:12" ht="44" customHeight="1">
      <c r="A124" s="63" t="s">
        <v>253</v>
      </c>
      <c r="B124" s="63"/>
      <c r="C124" s="63"/>
      <c r="D124" s="63"/>
      <c r="E124" s="63"/>
      <c r="F124" s="63"/>
      <c r="I124" s="54" t="s">
        <v>440</v>
      </c>
      <c r="J124" s="38">
        <v>8.5</v>
      </c>
      <c r="K124" s="4">
        <v>1.4</v>
      </c>
      <c r="L124" s="39">
        <f t="shared" si="9"/>
        <v>9.9</v>
      </c>
    </row>
    <row r="125" spans="1:12" ht="44" customHeight="1">
      <c r="A125" s="63" t="s">
        <v>254</v>
      </c>
      <c r="B125" s="63"/>
      <c r="C125" s="63"/>
      <c r="D125" s="63"/>
      <c r="E125" s="63"/>
      <c r="F125" s="63"/>
      <c r="I125" s="54" t="s">
        <v>440</v>
      </c>
      <c r="J125" s="38">
        <v>9.5</v>
      </c>
      <c r="K125" s="4">
        <v>1.4</v>
      </c>
      <c r="L125" s="39">
        <f t="shared" si="9"/>
        <v>10.9</v>
      </c>
    </row>
    <row r="126" spans="1:12" ht="38" customHeight="1">
      <c r="A126" s="63" t="s">
        <v>255</v>
      </c>
      <c r="B126" s="63"/>
      <c r="C126" s="63"/>
      <c r="D126" s="63"/>
      <c r="E126" s="63"/>
      <c r="F126" s="63"/>
      <c r="I126" s="54">
        <v>1537</v>
      </c>
      <c r="J126" s="38">
        <v>6.5</v>
      </c>
      <c r="K126" s="4"/>
      <c r="L126" s="39">
        <f t="shared" si="9"/>
        <v>6.5</v>
      </c>
    </row>
    <row r="127" spans="1:12" ht="38" customHeight="1">
      <c r="A127" s="63" t="s">
        <v>256</v>
      </c>
      <c r="B127" s="63"/>
      <c r="C127" s="63"/>
      <c r="D127" s="63"/>
      <c r="E127" s="63"/>
      <c r="F127" s="63"/>
      <c r="I127" s="54" t="s">
        <v>440</v>
      </c>
      <c r="J127" s="38">
        <v>18.600000000000001</v>
      </c>
      <c r="K127" s="4">
        <v>1.4</v>
      </c>
      <c r="L127" s="39">
        <f t="shared" si="9"/>
        <v>20</v>
      </c>
    </row>
    <row r="128" spans="1:12" ht="38" customHeight="1">
      <c r="A128" s="63" t="s">
        <v>257</v>
      </c>
      <c r="B128" s="63"/>
      <c r="C128" s="63"/>
      <c r="D128" s="63"/>
      <c r="E128" s="63"/>
      <c r="F128" s="63"/>
      <c r="I128" s="54" t="s">
        <v>440</v>
      </c>
      <c r="J128" s="38">
        <v>18.5</v>
      </c>
      <c r="K128" s="4">
        <v>1.4</v>
      </c>
      <c r="L128" s="39">
        <f t="shared" si="9"/>
        <v>19.899999999999999</v>
      </c>
    </row>
    <row r="129" spans="1:12" ht="38" customHeight="1">
      <c r="A129" s="63" t="s">
        <v>116</v>
      </c>
      <c r="B129" s="63"/>
      <c r="C129" s="63"/>
      <c r="D129" s="63"/>
      <c r="E129" s="63"/>
      <c r="F129" s="63"/>
      <c r="I129" s="54" t="s">
        <v>440</v>
      </c>
      <c r="J129" s="38">
        <v>17.600000000000001</v>
      </c>
      <c r="K129" s="4">
        <v>1.4</v>
      </c>
      <c r="L129" s="39">
        <f t="shared" si="9"/>
        <v>19</v>
      </c>
    </row>
    <row r="130" spans="1:12" ht="38" customHeight="1">
      <c r="A130" s="63" t="s">
        <v>117</v>
      </c>
      <c r="B130" s="63"/>
      <c r="C130" s="63"/>
      <c r="D130" s="63"/>
      <c r="E130" s="63"/>
      <c r="F130" s="63"/>
      <c r="I130" s="54" t="s">
        <v>440</v>
      </c>
      <c r="J130" s="38">
        <v>17.399999999999999</v>
      </c>
      <c r="K130" s="4">
        <v>1.4</v>
      </c>
      <c r="L130" s="39">
        <f t="shared" si="9"/>
        <v>18.799999999999997</v>
      </c>
    </row>
    <row r="131" spans="1:12" ht="38" customHeight="1">
      <c r="A131" s="63" t="s">
        <v>118</v>
      </c>
      <c r="B131" s="63"/>
      <c r="C131" s="63"/>
      <c r="D131" s="63"/>
      <c r="E131" s="63"/>
      <c r="F131" s="63"/>
      <c r="I131" s="54" t="s">
        <v>440</v>
      </c>
      <c r="J131" s="38">
        <v>18.5</v>
      </c>
      <c r="K131" s="4">
        <v>1.4</v>
      </c>
      <c r="L131" s="39">
        <f t="shared" si="9"/>
        <v>19.899999999999999</v>
      </c>
    </row>
    <row r="132" spans="1:12" ht="38" customHeight="1">
      <c r="A132" s="63" t="s">
        <v>119</v>
      </c>
      <c r="B132" s="63"/>
      <c r="C132" s="63"/>
      <c r="D132" s="63"/>
      <c r="E132" s="63"/>
      <c r="F132" s="63"/>
      <c r="I132" s="54" t="s">
        <v>440</v>
      </c>
      <c r="J132" s="38">
        <v>11.5</v>
      </c>
      <c r="K132" s="4">
        <v>1.4</v>
      </c>
      <c r="L132" s="39">
        <f t="shared" si="9"/>
        <v>12.9</v>
      </c>
    </row>
    <row r="133" spans="1:12" ht="38" customHeight="1">
      <c r="A133" s="63" t="s">
        <v>301</v>
      </c>
      <c r="B133" s="63"/>
      <c r="C133" s="63"/>
      <c r="D133" s="63"/>
      <c r="E133" s="63"/>
      <c r="F133" s="63"/>
      <c r="I133" s="54">
        <v>1660</v>
      </c>
      <c r="J133" s="38">
        <v>17.5</v>
      </c>
      <c r="K133" s="4"/>
      <c r="L133" s="39">
        <f t="shared" si="9"/>
        <v>17.5</v>
      </c>
    </row>
    <row r="134" spans="1:12" ht="38" customHeight="1">
      <c r="A134" s="63" t="s">
        <v>302</v>
      </c>
      <c r="B134" s="63"/>
      <c r="C134" s="63"/>
      <c r="D134" s="63"/>
      <c r="E134" s="63"/>
      <c r="F134" s="63"/>
      <c r="I134" s="54">
        <v>1661</v>
      </c>
      <c r="J134" s="38">
        <v>15.4</v>
      </c>
      <c r="K134" s="4"/>
      <c r="L134" s="39">
        <f t="shared" si="9"/>
        <v>15.4</v>
      </c>
    </row>
    <row r="135" spans="1:12" ht="38" customHeight="1">
      <c r="A135" s="63" t="s">
        <v>88</v>
      </c>
      <c r="B135" s="63"/>
      <c r="C135" s="63"/>
      <c r="D135" s="63"/>
      <c r="E135" s="63"/>
      <c r="F135" s="63"/>
      <c r="I135" s="54">
        <v>1662</v>
      </c>
      <c r="J135" s="38">
        <v>13.7</v>
      </c>
      <c r="K135" s="4"/>
      <c r="L135" s="39">
        <f t="shared" si="9"/>
        <v>13.7</v>
      </c>
    </row>
    <row r="136" spans="1:12" ht="38" customHeight="1">
      <c r="A136" s="63" t="s">
        <v>89</v>
      </c>
      <c r="B136" s="63"/>
      <c r="C136" s="63"/>
      <c r="D136" s="63"/>
      <c r="E136" s="63"/>
      <c r="F136" s="63"/>
      <c r="I136" s="54">
        <v>1663</v>
      </c>
      <c r="J136" s="38">
        <v>12.2</v>
      </c>
      <c r="K136" s="4"/>
      <c r="L136" s="39">
        <f t="shared" si="9"/>
        <v>12.2</v>
      </c>
    </row>
    <row r="137" spans="1:12" ht="38" customHeight="1">
      <c r="A137" s="63" t="s">
        <v>90</v>
      </c>
      <c r="B137" s="63"/>
      <c r="C137" s="63"/>
      <c r="D137" s="63"/>
      <c r="E137" s="63"/>
      <c r="F137" s="63"/>
      <c r="I137" s="54">
        <v>1715</v>
      </c>
      <c r="J137" s="38">
        <v>3.5</v>
      </c>
      <c r="K137" s="4"/>
      <c r="L137" s="39">
        <f t="shared" si="9"/>
        <v>3.5</v>
      </c>
    </row>
    <row r="138" spans="1:12" ht="38" customHeight="1">
      <c r="A138" s="63" t="s">
        <v>92</v>
      </c>
      <c r="B138" s="63"/>
      <c r="C138" s="63"/>
      <c r="D138" s="63"/>
      <c r="E138" s="63"/>
      <c r="F138" s="63"/>
      <c r="I138" s="54">
        <v>1701</v>
      </c>
      <c r="J138" s="38">
        <v>3.3</v>
      </c>
      <c r="K138" s="4"/>
      <c r="L138" s="39">
        <f t="shared" si="9"/>
        <v>3.3</v>
      </c>
    </row>
    <row r="139" spans="1:12" ht="38" customHeight="1">
      <c r="A139" s="63" t="s">
        <v>93</v>
      </c>
      <c r="B139" s="63"/>
      <c r="C139" s="63"/>
      <c r="D139" s="63"/>
      <c r="E139" s="63"/>
      <c r="F139" s="63"/>
      <c r="I139" s="54">
        <v>1710</v>
      </c>
      <c r="J139" s="38">
        <v>3.2</v>
      </c>
      <c r="K139" s="4"/>
      <c r="L139" s="39">
        <f t="shared" si="9"/>
        <v>3.2</v>
      </c>
    </row>
    <row r="140" spans="1:12" ht="38" customHeight="1">
      <c r="A140" s="63" t="s">
        <v>91</v>
      </c>
      <c r="B140" s="63"/>
      <c r="C140" s="63"/>
      <c r="D140" s="63"/>
      <c r="E140" s="63"/>
      <c r="F140" s="63"/>
      <c r="I140" s="54">
        <v>1714</v>
      </c>
      <c r="J140" s="38">
        <v>3.1</v>
      </c>
      <c r="K140" s="4"/>
      <c r="L140" s="39">
        <f t="shared" si="9"/>
        <v>3.1</v>
      </c>
    </row>
    <row r="141" spans="1:12" ht="38" customHeight="1">
      <c r="A141" s="63" t="s">
        <v>94</v>
      </c>
      <c r="B141" s="63"/>
      <c r="C141" s="63"/>
      <c r="D141" s="63"/>
      <c r="E141" s="63"/>
      <c r="F141" s="63"/>
      <c r="I141" s="54">
        <v>1703</v>
      </c>
      <c r="J141" s="38">
        <v>2.8</v>
      </c>
      <c r="K141" s="4"/>
      <c r="L141" s="39">
        <f t="shared" si="9"/>
        <v>2.8</v>
      </c>
    </row>
    <row r="142" spans="1:12" ht="38" customHeight="1">
      <c r="A142" s="63" t="s">
        <v>95</v>
      </c>
      <c r="B142" s="63"/>
      <c r="C142" s="63"/>
      <c r="D142" s="63"/>
      <c r="E142" s="63"/>
      <c r="F142" s="63"/>
      <c r="I142" s="54">
        <v>1709</v>
      </c>
      <c r="J142" s="38">
        <v>2.6</v>
      </c>
      <c r="K142" s="4"/>
      <c r="L142" s="39">
        <f t="shared" si="9"/>
        <v>2.6</v>
      </c>
    </row>
    <row r="143" spans="1:12" ht="38" customHeight="1">
      <c r="A143" s="63" t="s">
        <v>96</v>
      </c>
      <c r="B143" s="63"/>
      <c r="C143" s="63"/>
      <c r="D143" s="63"/>
      <c r="E143" s="63"/>
      <c r="F143" s="63"/>
      <c r="I143" s="54">
        <v>1711</v>
      </c>
      <c r="J143" s="38">
        <v>2.4</v>
      </c>
      <c r="K143" s="4"/>
      <c r="L143" s="39">
        <f t="shared" si="9"/>
        <v>2.4</v>
      </c>
    </row>
    <row r="144" spans="1:12" ht="38" customHeight="1">
      <c r="A144" s="63" t="s">
        <v>97</v>
      </c>
      <c r="B144" s="63"/>
      <c r="C144" s="63"/>
      <c r="D144" s="63"/>
      <c r="E144" s="63"/>
      <c r="F144" s="63"/>
      <c r="I144" s="54">
        <v>1700</v>
      </c>
      <c r="J144" s="38">
        <v>2.5</v>
      </c>
      <c r="K144" s="4"/>
      <c r="L144" s="39">
        <f t="shared" si="9"/>
        <v>2.5</v>
      </c>
    </row>
    <row r="145" spans="1:12" ht="38" customHeight="1">
      <c r="A145" s="63" t="s">
        <v>202</v>
      </c>
      <c r="B145" s="63"/>
      <c r="C145" s="63"/>
      <c r="D145" s="63"/>
      <c r="E145" s="63"/>
      <c r="F145" s="63"/>
      <c r="I145" s="54">
        <v>1702</v>
      </c>
      <c r="J145" s="38">
        <v>2.1</v>
      </c>
      <c r="K145" s="4"/>
      <c r="L145" s="39">
        <f t="shared" si="9"/>
        <v>2.1</v>
      </c>
    </row>
    <row r="146" spans="1:12" ht="38" customHeight="1">
      <c r="A146" s="63" t="s">
        <v>203</v>
      </c>
      <c r="B146" s="63"/>
      <c r="C146" s="63"/>
      <c r="D146" s="63"/>
      <c r="E146" s="63"/>
      <c r="F146" s="63"/>
      <c r="I146" s="54">
        <v>1712</v>
      </c>
      <c r="J146" s="38">
        <v>1.8</v>
      </c>
      <c r="K146" s="4"/>
      <c r="L146" s="39">
        <f t="shared" si="9"/>
        <v>1.8</v>
      </c>
    </row>
    <row r="147" spans="1:12" ht="38" customHeight="1">
      <c r="A147" s="63" t="s">
        <v>204</v>
      </c>
      <c r="B147" s="63"/>
      <c r="C147" s="63"/>
      <c r="D147" s="63"/>
      <c r="E147" s="63"/>
      <c r="F147" s="63"/>
      <c r="I147" s="54">
        <v>1716</v>
      </c>
      <c r="J147" s="38">
        <v>1.7</v>
      </c>
      <c r="K147" s="4"/>
      <c r="L147" s="39">
        <f t="shared" si="9"/>
        <v>1.7</v>
      </c>
    </row>
    <row r="148" spans="1:12" ht="38" customHeight="1">
      <c r="A148" s="63" t="s">
        <v>215</v>
      </c>
      <c r="B148" s="63"/>
      <c r="C148" s="63"/>
      <c r="D148" s="63"/>
      <c r="E148" s="63"/>
      <c r="F148" s="63"/>
      <c r="I148" s="54">
        <v>1713</v>
      </c>
      <c r="J148" s="38">
        <v>1.4</v>
      </c>
      <c r="K148" s="4"/>
      <c r="L148" s="39">
        <f t="shared" si="9"/>
        <v>1.4</v>
      </c>
    </row>
    <row r="149" spans="1:12" ht="38" customHeight="1">
      <c r="A149" s="63" t="s">
        <v>217</v>
      </c>
      <c r="B149" s="63"/>
      <c r="C149" s="63"/>
      <c r="D149" s="63"/>
      <c r="E149" s="63"/>
      <c r="F149" s="63"/>
      <c r="I149" s="54">
        <v>2014</v>
      </c>
      <c r="J149" s="38">
        <v>1.7</v>
      </c>
      <c r="K149" s="4"/>
      <c r="L149" s="39">
        <f t="shared" si="9"/>
        <v>1.7</v>
      </c>
    </row>
    <row r="150" spans="1:12" ht="38" customHeight="1">
      <c r="A150" s="63" t="s">
        <v>216</v>
      </c>
      <c r="B150" s="63"/>
      <c r="C150" s="63"/>
      <c r="D150" s="63"/>
      <c r="E150" s="63"/>
      <c r="F150" s="63"/>
      <c r="I150" s="54">
        <v>2015</v>
      </c>
      <c r="J150" s="38">
        <v>1.5</v>
      </c>
      <c r="K150" s="4"/>
      <c r="L150" s="39">
        <f t="shared" si="9"/>
        <v>1.5</v>
      </c>
    </row>
    <row r="151" spans="1:12" ht="38" customHeight="1">
      <c r="A151" s="63" t="s">
        <v>218</v>
      </c>
      <c r="B151" s="63"/>
      <c r="C151" s="63"/>
      <c r="D151" s="63"/>
      <c r="E151" s="63"/>
      <c r="F151" s="63"/>
      <c r="I151" s="54">
        <v>2013</v>
      </c>
      <c r="J151" s="38">
        <v>1.2</v>
      </c>
      <c r="K151" s="4"/>
      <c r="L151" s="39">
        <f t="shared" si="9"/>
        <v>1.2</v>
      </c>
    </row>
    <row r="152" spans="1:12" ht="38" customHeight="1">
      <c r="A152" s="63" t="s">
        <v>219</v>
      </c>
      <c r="B152" s="63"/>
      <c r="C152" s="63"/>
      <c r="D152" s="63"/>
      <c r="E152" s="63"/>
      <c r="F152" s="63"/>
      <c r="I152" s="54">
        <v>2011</v>
      </c>
      <c r="J152" s="38">
        <v>0.9</v>
      </c>
      <c r="K152" s="4"/>
      <c r="L152" s="39">
        <f t="shared" si="9"/>
        <v>0.9</v>
      </c>
    </row>
    <row r="153" spans="1:12" ht="38" customHeight="1">
      <c r="A153" s="63" t="s">
        <v>220</v>
      </c>
      <c r="B153" s="63"/>
      <c r="C153" s="63"/>
      <c r="D153" s="63"/>
      <c r="E153" s="63"/>
      <c r="F153" s="63"/>
      <c r="I153" s="54">
        <v>2012</v>
      </c>
      <c r="J153" s="38">
        <v>0.5</v>
      </c>
      <c r="K153" s="4"/>
      <c r="L153" s="39">
        <f t="shared" si="9"/>
        <v>0.5</v>
      </c>
    </row>
    <row r="154" spans="1:12" ht="38" customHeight="1">
      <c r="A154" s="63" t="s">
        <v>192</v>
      </c>
      <c r="B154" s="63"/>
      <c r="C154" s="63"/>
      <c r="D154" s="63"/>
      <c r="E154" s="63"/>
      <c r="F154" s="63"/>
      <c r="I154" s="54">
        <v>2800</v>
      </c>
      <c r="J154" s="38">
        <v>4.3</v>
      </c>
      <c r="K154" s="4"/>
      <c r="L154" s="39">
        <f t="shared" si="9"/>
        <v>4.3</v>
      </c>
    </row>
    <row r="155" spans="1:12" ht="38" customHeight="1">
      <c r="A155" s="63" t="s">
        <v>62</v>
      </c>
      <c r="B155" s="63"/>
      <c r="C155" s="63"/>
      <c r="D155" s="63"/>
      <c r="E155" s="63"/>
      <c r="F155" s="63"/>
      <c r="I155" s="54" t="s">
        <v>440</v>
      </c>
      <c r="J155" s="38">
        <v>4.3</v>
      </c>
      <c r="K155" s="4"/>
      <c r="L155" s="39">
        <f t="shared" si="9"/>
        <v>4.3</v>
      </c>
    </row>
    <row r="156" spans="1:12" ht="38" customHeight="1">
      <c r="A156" s="63" t="s">
        <v>63</v>
      </c>
      <c r="B156" s="63"/>
      <c r="C156" s="63"/>
      <c r="D156" s="63"/>
      <c r="E156" s="63"/>
      <c r="F156" s="63"/>
      <c r="I156" s="54">
        <v>2801</v>
      </c>
      <c r="J156" s="38">
        <v>5.4</v>
      </c>
      <c r="K156" s="4"/>
      <c r="L156" s="39">
        <f t="shared" si="9"/>
        <v>5.4</v>
      </c>
    </row>
    <row r="157" spans="1:12" ht="38" customHeight="1">
      <c r="A157" s="63" t="s">
        <v>64</v>
      </c>
      <c r="B157" s="63"/>
      <c r="C157" s="63"/>
      <c r="D157" s="63"/>
      <c r="E157" s="63"/>
      <c r="F157" s="63"/>
      <c r="I157" s="54" t="s">
        <v>440</v>
      </c>
      <c r="J157" s="38">
        <v>5.4</v>
      </c>
      <c r="K157" s="4"/>
      <c r="L157" s="39">
        <f t="shared" si="9"/>
        <v>5.4</v>
      </c>
    </row>
    <row r="158" spans="1:12" ht="38" customHeight="1">
      <c r="A158" s="63" t="s">
        <v>339</v>
      </c>
      <c r="B158" s="63"/>
      <c r="C158" s="63"/>
      <c r="D158" s="63"/>
      <c r="E158" s="63"/>
      <c r="F158" s="63"/>
      <c r="I158" s="54">
        <v>2802</v>
      </c>
      <c r="J158" s="38">
        <v>6.8</v>
      </c>
      <c r="K158" s="4"/>
      <c r="L158" s="39">
        <f t="shared" si="9"/>
        <v>6.8</v>
      </c>
    </row>
    <row r="159" spans="1:12" ht="38" customHeight="1">
      <c r="A159" s="63" t="s">
        <v>2</v>
      </c>
      <c r="B159" s="63"/>
      <c r="C159" s="63"/>
      <c r="D159" s="63"/>
      <c r="E159" s="63"/>
      <c r="F159" s="63"/>
      <c r="I159" s="54" t="s">
        <v>440</v>
      </c>
      <c r="J159" s="38">
        <v>6.8</v>
      </c>
      <c r="K159" s="4"/>
      <c r="L159" s="39">
        <f t="shared" si="9"/>
        <v>6.8</v>
      </c>
    </row>
    <row r="160" spans="1:12" ht="38" customHeight="1">
      <c r="A160" s="63"/>
      <c r="B160" s="63"/>
      <c r="C160" s="63"/>
      <c r="D160" s="63"/>
      <c r="E160" s="63"/>
      <c r="F160" s="63"/>
      <c r="I160" s="54"/>
      <c r="J160" s="38"/>
      <c r="K160" s="4"/>
      <c r="L160" s="39"/>
    </row>
    <row r="161" spans="1:13" ht="38" customHeight="1">
      <c r="A161" s="63" t="s">
        <v>399</v>
      </c>
      <c r="B161" s="63"/>
      <c r="C161" s="63"/>
      <c r="D161" s="63"/>
      <c r="E161" s="63"/>
      <c r="F161" s="63"/>
      <c r="I161" s="54">
        <v>2870</v>
      </c>
      <c r="J161" s="38">
        <v>3.5</v>
      </c>
      <c r="K161" s="4"/>
      <c r="L161" s="39">
        <v>3.5</v>
      </c>
    </row>
    <row r="162" spans="1:13" ht="38" customHeight="1">
      <c r="A162" s="63" t="s">
        <v>400</v>
      </c>
      <c r="B162" s="63"/>
      <c r="C162" s="63"/>
      <c r="D162" s="63"/>
      <c r="E162" s="63"/>
      <c r="F162" s="63"/>
      <c r="I162" s="54" t="s">
        <v>440</v>
      </c>
      <c r="J162" s="38">
        <v>3.5</v>
      </c>
      <c r="K162" s="4"/>
      <c r="L162" s="39">
        <v>3.5</v>
      </c>
    </row>
    <row r="163" spans="1:13" ht="38" customHeight="1">
      <c r="A163" s="63" t="s">
        <v>401</v>
      </c>
      <c r="B163" s="63"/>
      <c r="C163" s="63"/>
      <c r="D163" s="63"/>
      <c r="E163" s="63"/>
      <c r="F163" s="63"/>
      <c r="I163" s="54">
        <v>2874</v>
      </c>
      <c r="J163" s="38">
        <v>4</v>
      </c>
      <c r="K163" s="4"/>
      <c r="L163" s="39">
        <v>4</v>
      </c>
    </row>
    <row r="164" spans="1:13" ht="38" customHeight="1">
      <c r="A164" s="63" t="s">
        <v>402</v>
      </c>
      <c r="B164" s="63"/>
      <c r="C164" s="63"/>
      <c r="D164" s="63"/>
      <c r="E164" s="63"/>
      <c r="F164" s="63"/>
      <c r="I164" s="54" t="s">
        <v>440</v>
      </c>
      <c r="J164" s="38">
        <v>4</v>
      </c>
      <c r="K164" s="4"/>
      <c r="L164" s="39">
        <v>4</v>
      </c>
    </row>
    <row r="165" spans="1:13" ht="38" customHeight="1">
      <c r="A165" s="63" t="s">
        <v>403</v>
      </c>
      <c r="B165" s="63"/>
      <c r="C165" s="63"/>
      <c r="D165" s="63"/>
      <c r="E165" s="63"/>
      <c r="F165" s="63"/>
      <c r="I165" s="54">
        <v>2871</v>
      </c>
      <c r="J165" s="38">
        <v>4.0999999999999996</v>
      </c>
      <c r="K165" s="4"/>
      <c r="L165" s="39">
        <v>4.0999999999999996</v>
      </c>
    </row>
    <row r="166" spans="1:13" ht="38" customHeight="1">
      <c r="A166" s="63" t="s">
        <v>404</v>
      </c>
      <c r="B166" s="63"/>
      <c r="C166" s="63"/>
      <c r="D166" s="63"/>
      <c r="E166" s="63"/>
      <c r="F166" s="63"/>
      <c r="I166" s="54" t="s">
        <v>440</v>
      </c>
      <c r="J166" s="38">
        <v>4.0999999999999996</v>
      </c>
      <c r="K166" s="4"/>
      <c r="L166" s="39">
        <v>4.0999999999999996</v>
      </c>
    </row>
    <row r="167" spans="1:13" ht="38" customHeight="1">
      <c r="A167" s="63" t="s">
        <v>405</v>
      </c>
      <c r="B167" s="63"/>
      <c r="C167" s="63"/>
      <c r="D167" s="63"/>
      <c r="E167" s="63"/>
      <c r="F167" s="63"/>
      <c r="I167" s="54">
        <v>2872</v>
      </c>
      <c r="J167" s="38">
        <v>5</v>
      </c>
      <c r="K167" s="4"/>
      <c r="L167" s="39">
        <v>5</v>
      </c>
    </row>
    <row r="168" spans="1:13" ht="38" customHeight="1">
      <c r="A168" s="63" t="s">
        <v>406</v>
      </c>
      <c r="B168" s="63"/>
      <c r="C168" s="63"/>
      <c r="D168" s="63"/>
      <c r="E168" s="63"/>
      <c r="F168" s="63"/>
      <c r="I168" s="54" t="s">
        <v>440</v>
      </c>
      <c r="J168" s="38">
        <v>5</v>
      </c>
      <c r="K168" s="4"/>
      <c r="L168" s="39">
        <v>5</v>
      </c>
    </row>
    <row r="169" spans="1:13" ht="38" customHeight="1">
      <c r="A169" s="63" t="s">
        <v>99</v>
      </c>
      <c r="B169" s="63"/>
      <c r="C169" s="63"/>
      <c r="D169" s="63"/>
      <c r="E169" s="63"/>
      <c r="F169" s="63"/>
      <c r="I169" s="54">
        <v>1905</v>
      </c>
      <c r="J169" s="38"/>
      <c r="K169" s="4"/>
      <c r="L169" s="4">
        <v>0.85</v>
      </c>
    </row>
    <row r="170" spans="1:13" ht="38" customHeight="1">
      <c r="A170" s="63" t="s">
        <v>100</v>
      </c>
      <c r="B170" s="63"/>
      <c r="C170" s="63"/>
      <c r="D170" s="63"/>
      <c r="E170" s="63"/>
      <c r="F170" s="63"/>
      <c r="I170" s="54">
        <v>1902</v>
      </c>
      <c r="J170" s="37"/>
      <c r="L170" s="4">
        <v>0.75</v>
      </c>
    </row>
    <row r="171" spans="1:13" ht="38" customHeight="1">
      <c r="A171" s="63" t="s">
        <v>265</v>
      </c>
      <c r="B171" s="63"/>
      <c r="C171" s="63"/>
      <c r="D171" s="63"/>
      <c r="E171" s="63"/>
      <c r="F171" s="63"/>
      <c r="I171" s="54">
        <v>1906</v>
      </c>
      <c r="J171" s="37"/>
      <c r="L171" s="40">
        <v>0.6</v>
      </c>
    </row>
    <row r="172" spans="1:13" ht="38" customHeight="1">
      <c r="A172" s="63" t="s">
        <v>30</v>
      </c>
      <c r="B172" s="63"/>
      <c r="C172" s="63"/>
      <c r="D172" s="63"/>
      <c r="E172" s="63"/>
      <c r="F172" s="63"/>
      <c r="I172" s="54">
        <v>1903</v>
      </c>
      <c r="J172" s="37"/>
      <c r="L172" s="4">
        <v>0.55000000000000004</v>
      </c>
    </row>
    <row r="173" spans="1:13" ht="38" customHeight="1">
      <c r="A173" s="63" t="s">
        <v>31</v>
      </c>
      <c r="B173" s="63"/>
      <c r="C173" s="63"/>
      <c r="D173" s="63"/>
      <c r="E173" s="63"/>
      <c r="F173" s="63"/>
      <c r="I173" s="54">
        <v>1900</v>
      </c>
      <c r="J173" s="37"/>
      <c r="L173" s="4">
        <v>0.45</v>
      </c>
    </row>
    <row r="174" spans="1:13" ht="38" customHeight="1">
      <c r="A174" s="63" t="s">
        <v>32</v>
      </c>
      <c r="B174" s="63"/>
      <c r="C174" s="63"/>
      <c r="D174" s="63"/>
      <c r="E174" s="63"/>
      <c r="F174" s="63"/>
      <c r="I174" s="54">
        <v>1901</v>
      </c>
      <c r="J174" s="37"/>
      <c r="L174" s="40">
        <v>0.4</v>
      </c>
    </row>
    <row r="175" spans="1:13" ht="38" customHeight="1">
      <c r="A175" s="63" t="s">
        <v>334</v>
      </c>
      <c r="B175" s="63"/>
      <c r="C175" s="63"/>
      <c r="D175" s="63"/>
      <c r="E175" s="63"/>
      <c r="F175" s="63"/>
      <c r="I175" s="54">
        <v>2860</v>
      </c>
      <c r="J175" s="37"/>
      <c r="L175" s="4">
        <v>4.4000000000000004</v>
      </c>
      <c r="M175" s="4"/>
    </row>
    <row r="176" spans="1:13" ht="38" customHeight="1">
      <c r="A176" s="63" t="s">
        <v>245</v>
      </c>
      <c r="B176" s="63"/>
      <c r="C176" s="63"/>
      <c r="D176" s="63"/>
      <c r="E176" s="63"/>
      <c r="F176" s="63"/>
      <c r="I176" s="54">
        <v>2535</v>
      </c>
      <c r="J176" s="37"/>
      <c r="L176" s="4">
        <v>4.3</v>
      </c>
      <c r="M176" s="4"/>
    </row>
    <row r="177" spans="1:13" ht="38" customHeight="1">
      <c r="A177" s="63" t="s">
        <v>105</v>
      </c>
      <c r="B177" s="63"/>
      <c r="C177" s="63"/>
      <c r="D177" s="63"/>
      <c r="E177" s="63"/>
      <c r="F177" s="63"/>
      <c r="I177" s="54">
        <v>2795</v>
      </c>
      <c r="J177" s="37"/>
      <c r="L177" s="4">
        <v>3.9</v>
      </c>
      <c r="M177" s="4"/>
    </row>
    <row r="178" spans="1:13" ht="38" customHeight="1">
      <c r="A178" s="63" t="s">
        <v>246</v>
      </c>
      <c r="B178" s="63"/>
      <c r="C178" s="63"/>
      <c r="D178" s="63"/>
      <c r="E178" s="63"/>
      <c r="F178" s="63"/>
      <c r="I178" s="54">
        <v>2470</v>
      </c>
      <c r="J178" s="37"/>
      <c r="L178" s="4">
        <v>3.8</v>
      </c>
      <c r="M178" s="4"/>
    </row>
    <row r="179" spans="1:13" ht="38" customHeight="1">
      <c r="A179" s="63" t="s">
        <v>110</v>
      </c>
      <c r="B179" s="63"/>
      <c r="C179" s="63"/>
      <c r="D179" s="63"/>
      <c r="E179" s="63"/>
      <c r="F179" s="63"/>
      <c r="I179" s="54">
        <v>2730</v>
      </c>
      <c r="J179" s="37"/>
      <c r="L179" s="4">
        <v>3.3</v>
      </c>
      <c r="M179" s="4"/>
    </row>
    <row r="180" spans="1:13" ht="38" customHeight="1">
      <c r="A180" s="63" t="s">
        <v>247</v>
      </c>
      <c r="B180" s="63"/>
      <c r="C180" s="63"/>
      <c r="D180" s="63"/>
      <c r="E180" s="63"/>
      <c r="F180" s="63"/>
      <c r="I180" s="54">
        <v>2340</v>
      </c>
      <c r="J180" s="37"/>
      <c r="L180" s="4">
        <v>3.3</v>
      </c>
      <c r="M180" s="4"/>
    </row>
    <row r="181" spans="1:13" ht="38" customHeight="1">
      <c r="A181" s="63" t="s">
        <v>111</v>
      </c>
      <c r="B181" s="63"/>
      <c r="C181" s="63"/>
      <c r="D181" s="63"/>
      <c r="E181" s="63"/>
      <c r="F181" s="63"/>
      <c r="I181" s="54">
        <v>2665</v>
      </c>
      <c r="J181" s="37"/>
      <c r="L181" s="4">
        <v>2.8</v>
      </c>
      <c r="M181" s="4"/>
    </row>
    <row r="182" spans="1:13" ht="38" customHeight="1">
      <c r="A182" s="63" t="s">
        <v>106</v>
      </c>
      <c r="B182" s="63"/>
      <c r="C182" s="63"/>
      <c r="D182" s="63"/>
      <c r="E182" s="63"/>
      <c r="F182" s="63"/>
      <c r="I182" s="54">
        <v>2210</v>
      </c>
      <c r="J182" s="37"/>
      <c r="L182" s="4">
        <v>2.9</v>
      </c>
      <c r="M182" s="4"/>
    </row>
    <row r="183" spans="1:13" ht="38" customHeight="1">
      <c r="A183" s="63" t="s">
        <v>244</v>
      </c>
      <c r="B183" s="63"/>
      <c r="C183" s="63"/>
      <c r="D183" s="63"/>
      <c r="E183" s="63"/>
      <c r="F183" s="63"/>
      <c r="I183" s="54">
        <v>2600</v>
      </c>
      <c r="J183" s="37"/>
      <c r="L183" s="4">
        <v>2.2999999999999998</v>
      </c>
      <c r="M183" s="4"/>
    </row>
    <row r="184" spans="1:13" ht="38" customHeight="1">
      <c r="A184" s="63" t="s">
        <v>107</v>
      </c>
      <c r="B184" s="63"/>
      <c r="C184" s="63"/>
      <c r="D184" s="63"/>
      <c r="E184" s="63"/>
      <c r="F184" s="63"/>
      <c r="I184" s="54">
        <v>2080</v>
      </c>
      <c r="J184" s="37"/>
      <c r="L184" s="4">
        <v>2.6</v>
      </c>
      <c r="M184" s="4"/>
    </row>
    <row r="185" spans="1:13" ht="38" customHeight="1">
      <c r="A185" s="63" t="s">
        <v>108</v>
      </c>
      <c r="B185" s="63"/>
      <c r="C185" s="63"/>
      <c r="D185" s="63"/>
      <c r="E185" s="63"/>
      <c r="F185" s="63"/>
      <c r="I185" s="54">
        <v>2121</v>
      </c>
      <c r="J185" s="37"/>
      <c r="L185" s="38">
        <v>27.3</v>
      </c>
      <c r="M185" s="4"/>
    </row>
    <row r="186" spans="1:13" ht="38" customHeight="1">
      <c r="A186" s="63" t="s">
        <v>60</v>
      </c>
      <c r="B186" s="63"/>
      <c r="C186" s="63"/>
      <c r="D186" s="63"/>
      <c r="E186" s="63"/>
      <c r="F186" s="63"/>
      <c r="I186" s="54">
        <v>2117</v>
      </c>
      <c r="J186" s="37"/>
      <c r="L186" s="4">
        <v>12.3</v>
      </c>
      <c r="M186" s="4"/>
    </row>
    <row r="187" spans="1:13" ht="38" customHeight="1">
      <c r="A187" s="63" t="s">
        <v>17</v>
      </c>
      <c r="B187" s="63"/>
      <c r="C187" s="63"/>
      <c r="D187" s="63"/>
      <c r="E187" s="63"/>
      <c r="F187" s="63"/>
      <c r="I187" s="54">
        <v>2118</v>
      </c>
      <c r="J187" s="37"/>
      <c r="L187" s="38">
        <v>9</v>
      </c>
      <c r="M187" s="4"/>
    </row>
    <row r="188" spans="1:13" ht="38" customHeight="1">
      <c r="A188" s="63" t="s">
        <v>18</v>
      </c>
      <c r="B188" s="63"/>
      <c r="C188" s="63"/>
      <c r="D188" s="63"/>
      <c r="E188" s="63"/>
      <c r="F188" s="63" t="s">
        <v>307</v>
      </c>
      <c r="I188" s="54">
        <v>2859</v>
      </c>
      <c r="L188" s="4">
        <v>0.7</v>
      </c>
      <c r="M188" s="4"/>
    </row>
    <row r="189" spans="1:13" ht="38" customHeight="1">
      <c r="A189" s="63" t="s">
        <v>109</v>
      </c>
      <c r="B189" s="63"/>
      <c r="C189" s="63"/>
      <c r="D189" s="63"/>
      <c r="E189" s="63"/>
      <c r="F189" s="63" t="s">
        <v>133</v>
      </c>
      <c r="I189" s="54">
        <v>2860</v>
      </c>
      <c r="L189" s="38">
        <v>1</v>
      </c>
      <c r="M189" s="4"/>
    </row>
    <row r="190" spans="1:13" ht="38" customHeight="1">
      <c r="A190" s="63" t="s">
        <v>308</v>
      </c>
      <c r="B190" s="63"/>
      <c r="C190" s="63"/>
      <c r="D190" s="63"/>
      <c r="E190" s="63"/>
      <c r="F190" s="63" t="s">
        <v>134</v>
      </c>
      <c r="I190" s="54">
        <v>2861</v>
      </c>
      <c r="L190" s="4">
        <v>1.1000000000000001</v>
      </c>
      <c r="M190" s="4"/>
    </row>
    <row r="191" spans="1:13" ht="38" customHeight="1">
      <c r="A191" s="63" t="s">
        <v>304</v>
      </c>
      <c r="B191" s="63"/>
      <c r="C191" s="63"/>
      <c r="D191" s="63"/>
      <c r="E191" s="63"/>
      <c r="F191" s="63" t="s">
        <v>331</v>
      </c>
      <c r="I191" s="54">
        <v>2862</v>
      </c>
      <c r="L191" s="4">
        <v>1.7</v>
      </c>
      <c r="M191" s="4"/>
    </row>
    <row r="192" spans="1:13" ht="38" customHeight="1">
      <c r="A192" s="63" t="s">
        <v>305</v>
      </c>
      <c r="B192" s="63"/>
      <c r="C192" s="63"/>
      <c r="D192" s="63"/>
      <c r="E192" s="63"/>
      <c r="F192" s="63" t="s">
        <v>332</v>
      </c>
      <c r="I192" s="54">
        <v>2863</v>
      </c>
      <c r="L192" s="4">
        <v>1.9</v>
      </c>
      <c r="M192" s="4"/>
    </row>
    <row r="193" spans="1:13" ht="38" customHeight="1">
      <c r="A193" s="63" t="s">
        <v>306</v>
      </c>
      <c r="B193" s="63"/>
      <c r="C193" s="63"/>
      <c r="D193" s="63"/>
      <c r="E193" s="63"/>
      <c r="F193" s="63" t="s">
        <v>333</v>
      </c>
      <c r="I193" s="54">
        <v>2864</v>
      </c>
      <c r="L193" s="38">
        <v>2</v>
      </c>
      <c r="M193" s="4"/>
    </row>
    <row r="194" spans="1:13" ht="38" customHeight="1">
      <c r="A194" s="63" t="s">
        <v>166</v>
      </c>
      <c r="B194" s="63"/>
      <c r="C194" s="63"/>
      <c r="D194" s="63"/>
      <c r="E194" s="63"/>
      <c r="F194" s="63"/>
      <c r="I194" s="54">
        <v>2729</v>
      </c>
      <c r="L194" s="4">
        <v>1.2</v>
      </c>
      <c r="M194" s="4"/>
    </row>
    <row r="195" spans="1:13" ht="38" customHeight="1">
      <c r="A195" s="63" t="s">
        <v>167</v>
      </c>
      <c r="B195" s="63"/>
      <c r="C195" s="63"/>
      <c r="D195" s="63"/>
      <c r="E195" s="63"/>
      <c r="F195" s="63"/>
      <c r="I195" s="54">
        <v>2730</v>
      </c>
      <c r="L195" s="4">
        <v>1.7</v>
      </c>
      <c r="M195" s="4"/>
    </row>
    <row r="196" spans="1:13" ht="38" customHeight="1">
      <c r="A196" s="63" t="s">
        <v>168</v>
      </c>
      <c r="B196" s="63"/>
      <c r="C196" s="63"/>
      <c r="D196" s="63"/>
      <c r="E196" s="63"/>
      <c r="F196" s="63"/>
      <c r="I196" s="54">
        <v>2731</v>
      </c>
      <c r="L196" s="4">
        <v>2.6</v>
      </c>
      <c r="M196" s="4"/>
    </row>
    <row r="197" spans="1:13" ht="38" customHeight="1">
      <c r="A197" s="63" t="s">
        <v>169</v>
      </c>
      <c r="B197" s="63"/>
      <c r="C197" s="63"/>
      <c r="D197" s="63"/>
      <c r="E197" s="63"/>
      <c r="F197" s="63"/>
      <c r="I197" s="54">
        <v>2731</v>
      </c>
      <c r="L197" s="4">
        <v>3.4</v>
      </c>
    </row>
    <row r="198" spans="1:13" ht="38" customHeight="1">
      <c r="A198" s="63" t="s">
        <v>170</v>
      </c>
      <c r="B198" s="63"/>
      <c r="C198" s="63"/>
      <c r="D198" s="63"/>
      <c r="E198" s="63"/>
      <c r="F198" s="63"/>
      <c r="I198" s="54">
        <v>2826</v>
      </c>
      <c r="L198" s="4">
        <v>0.6</v>
      </c>
    </row>
    <row r="199" spans="1:13" ht="38" customHeight="1">
      <c r="A199" s="63" t="s">
        <v>20</v>
      </c>
      <c r="B199" s="63"/>
      <c r="C199" s="63"/>
      <c r="D199" s="63"/>
      <c r="E199" s="63"/>
      <c r="F199" s="63"/>
      <c r="I199" s="54">
        <v>2151</v>
      </c>
      <c r="L199" s="4">
        <v>3.3</v>
      </c>
    </row>
    <row r="200" spans="1:13" ht="38" customHeight="1">
      <c r="A200" s="63" t="s">
        <v>21</v>
      </c>
      <c r="B200" s="63"/>
      <c r="C200" s="63"/>
      <c r="D200" s="63"/>
      <c r="E200" s="63"/>
      <c r="F200" s="63"/>
      <c r="I200" s="54">
        <v>2152</v>
      </c>
      <c r="L200" s="4">
        <v>4.5999999999999996</v>
      </c>
    </row>
    <row r="201" spans="1:13" ht="38" customHeight="1">
      <c r="A201" s="63" t="s">
        <v>165</v>
      </c>
      <c r="B201" s="63"/>
      <c r="C201" s="63"/>
      <c r="D201" s="63"/>
      <c r="E201" s="63"/>
      <c r="F201" s="63"/>
      <c r="I201" s="54">
        <v>2148</v>
      </c>
      <c r="L201" s="38">
        <v>7</v>
      </c>
    </row>
    <row r="202" spans="1:13" ht="38" customHeight="1">
      <c r="A202" s="63" t="s">
        <v>9</v>
      </c>
      <c r="B202" s="63"/>
      <c r="C202" s="63"/>
      <c r="D202" s="63"/>
      <c r="E202" s="63"/>
      <c r="F202" s="63"/>
      <c r="I202" s="54"/>
      <c r="L202" s="4">
        <v>0.7</v>
      </c>
    </row>
    <row r="203" spans="1:13" ht="38" customHeight="1">
      <c r="A203" s="63" t="s">
        <v>10</v>
      </c>
      <c r="B203" s="63"/>
      <c r="C203" s="63"/>
      <c r="D203" s="63"/>
      <c r="E203" s="63"/>
      <c r="F203" s="63"/>
      <c r="I203" s="54"/>
      <c r="L203" s="38">
        <v>0.7</v>
      </c>
    </row>
    <row r="204" spans="1:13" ht="38" customHeight="1">
      <c r="A204" s="63" t="s">
        <v>11</v>
      </c>
      <c r="B204" s="63"/>
      <c r="C204" s="63"/>
      <c r="D204" s="63" t="s">
        <v>466</v>
      </c>
      <c r="E204" s="63"/>
      <c r="F204" s="63"/>
      <c r="I204" s="54">
        <v>2908</v>
      </c>
      <c r="L204" s="38">
        <v>1.1000000000000001</v>
      </c>
    </row>
    <row r="205" spans="1:13" ht="38" customHeight="1">
      <c r="A205" s="63" t="s">
        <v>12</v>
      </c>
      <c r="B205" s="63"/>
      <c r="C205" s="63"/>
      <c r="D205" s="63" t="s">
        <v>467</v>
      </c>
      <c r="E205" s="63"/>
      <c r="F205" s="63"/>
      <c r="I205" s="54">
        <v>2909</v>
      </c>
      <c r="L205" s="38">
        <v>1</v>
      </c>
    </row>
    <row r="206" spans="1:13" ht="38" customHeight="1">
      <c r="A206" s="63" t="s">
        <v>13</v>
      </c>
      <c r="B206" s="63"/>
      <c r="C206" s="63"/>
      <c r="D206" s="63" t="s">
        <v>394</v>
      </c>
      <c r="E206" s="63"/>
      <c r="F206" s="63"/>
      <c r="I206" s="54">
        <v>2920</v>
      </c>
      <c r="L206" s="38">
        <v>0.9</v>
      </c>
    </row>
    <row r="207" spans="1:13" ht="38" customHeight="1">
      <c r="A207" s="63" t="s">
        <v>14</v>
      </c>
      <c r="B207" s="63"/>
      <c r="C207" s="63"/>
      <c r="D207" s="63" t="s">
        <v>395</v>
      </c>
      <c r="E207" s="63"/>
      <c r="F207" s="63"/>
      <c r="I207" s="54">
        <v>2921</v>
      </c>
      <c r="L207" s="38">
        <v>0.9</v>
      </c>
    </row>
    <row r="208" spans="1:13" ht="38" customHeight="1">
      <c r="A208" s="63" t="s">
        <v>340</v>
      </c>
      <c r="B208" s="63"/>
      <c r="C208" s="63"/>
      <c r="D208" s="63" t="s">
        <v>394</v>
      </c>
      <c r="E208" s="63"/>
      <c r="F208" s="63"/>
      <c r="I208" s="54">
        <v>2922</v>
      </c>
      <c r="L208" s="38">
        <v>1</v>
      </c>
    </row>
    <row r="209" spans="1:12" ht="38" customHeight="1">
      <c r="A209" s="63" t="s">
        <v>341</v>
      </c>
      <c r="B209" s="63"/>
      <c r="C209" s="63"/>
      <c r="D209" s="63" t="s">
        <v>395</v>
      </c>
      <c r="E209" s="63"/>
      <c r="F209" s="63"/>
      <c r="I209" s="54">
        <v>2923</v>
      </c>
      <c r="L209" s="38">
        <v>1</v>
      </c>
    </row>
    <row r="210" spans="1:12" ht="38" customHeight="1">
      <c r="A210" s="63" t="s">
        <v>342</v>
      </c>
      <c r="B210" s="63"/>
      <c r="C210" s="63"/>
      <c r="D210" s="63" t="s">
        <v>396</v>
      </c>
      <c r="E210" s="63"/>
      <c r="F210" s="63"/>
      <c r="I210" s="54">
        <v>2930</v>
      </c>
      <c r="L210" s="38">
        <v>1</v>
      </c>
    </row>
    <row r="211" spans="1:12" ht="38" customHeight="1">
      <c r="A211" s="63" t="s">
        <v>184</v>
      </c>
      <c r="B211" s="63"/>
      <c r="C211" s="63"/>
      <c r="D211" s="63" t="s">
        <v>397</v>
      </c>
      <c r="E211" s="63"/>
      <c r="F211" s="63"/>
      <c r="I211" s="54">
        <v>2931</v>
      </c>
      <c r="L211" s="38">
        <v>1</v>
      </c>
    </row>
    <row r="212" spans="1:12" ht="38" customHeight="1">
      <c r="A212" s="63" t="s">
        <v>34</v>
      </c>
      <c r="B212" s="63"/>
      <c r="C212" s="63"/>
      <c r="D212" s="63" t="s">
        <v>396</v>
      </c>
      <c r="E212" s="63"/>
      <c r="F212" s="63"/>
      <c r="I212" s="54">
        <v>2932</v>
      </c>
      <c r="L212" s="38">
        <v>1.1000000000000001</v>
      </c>
    </row>
    <row r="213" spans="1:12" ht="38" customHeight="1">
      <c r="A213" s="63" t="s">
        <v>35</v>
      </c>
      <c r="B213" s="63"/>
      <c r="C213" s="63"/>
      <c r="D213" s="63" t="s">
        <v>397</v>
      </c>
      <c r="E213" s="63"/>
      <c r="F213" s="63"/>
      <c r="I213" s="54">
        <v>2933</v>
      </c>
      <c r="L213" s="38">
        <v>1.1000000000000001</v>
      </c>
    </row>
    <row r="214" spans="1:12" ht="38" customHeight="1">
      <c r="A214" s="63" t="s">
        <v>309</v>
      </c>
      <c r="B214" s="63"/>
      <c r="C214" s="63"/>
      <c r="D214" s="63"/>
      <c r="E214" s="63"/>
      <c r="F214" s="63"/>
      <c r="I214" s="54">
        <v>1640</v>
      </c>
      <c r="L214" s="38">
        <v>24.2</v>
      </c>
    </row>
    <row r="215" spans="1:12" ht="38" customHeight="1">
      <c r="A215" s="63" t="s">
        <v>310</v>
      </c>
      <c r="B215" s="63"/>
      <c r="C215" s="63"/>
      <c r="D215" s="63"/>
      <c r="E215" s="63"/>
      <c r="F215" s="63"/>
      <c r="I215" s="54">
        <v>1641</v>
      </c>
      <c r="L215" s="38">
        <v>20</v>
      </c>
    </row>
    <row r="216" spans="1:12" ht="38" customHeight="1">
      <c r="A216" s="63" t="s">
        <v>56</v>
      </c>
      <c r="B216" s="63"/>
      <c r="C216" s="63"/>
      <c r="D216" s="63"/>
      <c r="E216" s="63"/>
      <c r="F216" s="63"/>
      <c r="I216" s="54"/>
      <c r="L216" s="38">
        <v>10.3</v>
      </c>
    </row>
    <row r="217" spans="1:12" ht="38" customHeight="1">
      <c r="A217" s="63" t="s">
        <v>409</v>
      </c>
      <c r="B217" s="63"/>
      <c r="C217" s="63"/>
      <c r="D217" s="63"/>
      <c r="E217" s="63"/>
      <c r="F217" s="63"/>
      <c r="I217" s="54">
        <v>2817</v>
      </c>
      <c r="L217" s="38">
        <v>8.1999999999999993</v>
      </c>
    </row>
    <row r="218" spans="1:12" ht="38" customHeight="1">
      <c r="A218" s="63" t="s">
        <v>410</v>
      </c>
      <c r="B218" s="63"/>
      <c r="C218" s="63"/>
      <c r="D218" s="63"/>
      <c r="E218" s="63"/>
      <c r="F218" s="63"/>
      <c r="I218" s="54">
        <v>2818</v>
      </c>
      <c r="L218" s="38">
        <v>1.5</v>
      </c>
    </row>
    <row r="219" spans="1:12" ht="38" customHeight="1">
      <c r="A219" s="63" t="s">
        <v>72</v>
      </c>
      <c r="B219" s="63"/>
      <c r="C219" s="63"/>
      <c r="D219" s="63"/>
      <c r="E219" s="63"/>
      <c r="F219" s="63"/>
      <c r="I219" s="54"/>
      <c r="L219" s="38">
        <v>7</v>
      </c>
    </row>
    <row r="220" spans="1:12" ht="38" customHeight="1">
      <c r="A220" s="63" t="s">
        <v>73</v>
      </c>
      <c r="B220" s="63"/>
      <c r="C220" s="63"/>
      <c r="D220" s="63"/>
      <c r="E220" s="63"/>
      <c r="F220" s="63"/>
      <c r="I220" s="54">
        <v>1914</v>
      </c>
      <c r="L220" s="38">
        <v>0.6</v>
      </c>
    </row>
    <row r="221" spans="1:12" ht="38" customHeight="1">
      <c r="A221" s="63" t="s">
        <v>74</v>
      </c>
      <c r="B221" s="63"/>
      <c r="C221" s="63"/>
      <c r="D221" s="63"/>
      <c r="E221" s="63"/>
      <c r="F221" s="63"/>
      <c r="I221" s="54">
        <v>2156</v>
      </c>
      <c r="L221" s="38">
        <v>20.100000000000001</v>
      </c>
    </row>
    <row r="222" spans="1:12" ht="38" customHeight="1">
      <c r="A222" s="63" t="s">
        <v>75</v>
      </c>
      <c r="B222" s="63"/>
      <c r="C222" s="63"/>
      <c r="D222" s="63"/>
      <c r="E222" s="63"/>
      <c r="F222" s="63"/>
      <c r="I222" s="54">
        <v>2150</v>
      </c>
      <c r="L222" s="38">
        <v>4.2</v>
      </c>
    </row>
    <row r="223" spans="1:12" ht="38" customHeight="1">
      <c r="A223" s="63" t="s">
        <v>76</v>
      </c>
      <c r="B223" s="63"/>
      <c r="C223" s="63"/>
      <c r="D223" s="63"/>
      <c r="E223" s="63"/>
      <c r="F223" s="63"/>
      <c r="I223" s="54">
        <v>2973</v>
      </c>
      <c r="L223" s="38">
        <v>0.9</v>
      </c>
    </row>
    <row r="224" spans="1:12" ht="38" customHeight="1">
      <c r="A224" s="63" t="s">
        <v>77</v>
      </c>
      <c r="B224" s="63"/>
      <c r="C224" s="63"/>
      <c r="D224" s="63"/>
      <c r="E224" s="63"/>
      <c r="F224" s="63"/>
      <c r="I224" s="54">
        <v>2158</v>
      </c>
      <c r="L224" s="38">
        <v>4.4000000000000004</v>
      </c>
    </row>
    <row r="225" spans="1:12" ht="38" customHeight="1">
      <c r="A225" s="63" t="s">
        <v>78</v>
      </c>
      <c r="B225" s="63"/>
      <c r="C225" s="63"/>
      <c r="D225" s="63"/>
      <c r="E225" s="63"/>
      <c r="F225" s="63"/>
      <c r="I225" s="54">
        <v>2159</v>
      </c>
      <c r="L225" s="38">
        <v>6</v>
      </c>
    </row>
    <row r="226" spans="1:12" ht="38" customHeight="1">
      <c r="A226" s="63" t="s">
        <v>79</v>
      </c>
      <c r="B226" s="63"/>
      <c r="C226" s="63"/>
      <c r="D226" s="63"/>
      <c r="E226" s="63"/>
      <c r="F226" s="63"/>
      <c r="I226" s="54">
        <v>2153</v>
      </c>
      <c r="L226" s="38">
        <v>4.5999999999999996</v>
      </c>
    </row>
    <row r="227" spans="1:12" ht="38" customHeight="1">
      <c r="A227" s="63" t="s">
        <v>80</v>
      </c>
      <c r="B227" s="63"/>
      <c r="C227" s="63"/>
      <c r="D227" s="63"/>
      <c r="E227" s="63"/>
      <c r="F227" s="63"/>
      <c r="I227" s="54">
        <v>2154</v>
      </c>
      <c r="L227" s="38">
        <v>6.6</v>
      </c>
    </row>
    <row r="228" spans="1:12" ht="38" customHeight="1">
      <c r="A228" s="63" t="s">
        <v>81</v>
      </c>
      <c r="B228" s="63"/>
      <c r="C228" s="63"/>
      <c r="D228" s="63"/>
      <c r="E228" s="63"/>
      <c r="F228" s="63"/>
      <c r="I228" s="54">
        <v>2149</v>
      </c>
      <c r="L228" s="38">
        <v>6.1</v>
      </c>
    </row>
    <row r="229" spans="1:12" ht="38" customHeight="1">
      <c r="A229" s="63" t="s">
        <v>82</v>
      </c>
      <c r="B229" s="63"/>
      <c r="C229" s="63"/>
      <c r="D229" s="63"/>
      <c r="E229" s="63"/>
      <c r="F229" s="63"/>
      <c r="I229" s="54">
        <v>2157</v>
      </c>
      <c r="L229" s="38">
        <v>2.5</v>
      </c>
    </row>
    <row r="230" spans="1:12" ht="38" customHeight="1">
      <c r="A230" s="63" t="s">
        <v>83</v>
      </c>
      <c r="B230" s="63"/>
      <c r="C230" s="63"/>
      <c r="D230" s="63"/>
      <c r="E230" s="63"/>
      <c r="F230" s="63"/>
      <c r="I230" s="54">
        <v>2155</v>
      </c>
      <c r="L230" s="38">
        <v>3.6</v>
      </c>
    </row>
    <row r="231" spans="1:12" ht="38" customHeight="1">
      <c r="A231" s="63" t="s">
        <v>251</v>
      </c>
      <c r="B231" s="63"/>
      <c r="C231" s="63"/>
      <c r="D231" s="63"/>
      <c r="E231" s="63"/>
      <c r="F231" s="63"/>
      <c r="I231" s="54">
        <v>2160</v>
      </c>
      <c r="L231" s="38">
        <v>10.4</v>
      </c>
    </row>
    <row r="232" spans="1:12" ht="38" customHeight="1">
      <c r="A232" s="63" t="s">
        <v>84</v>
      </c>
      <c r="B232" s="63"/>
      <c r="C232" s="63"/>
      <c r="D232" s="63"/>
      <c r="E232" s="63"/>
      <c r="F232" s="63"/>
      <c r="I232" s="54">
        <v>1880</v>
      </c>
      <c r="L232" s="38">
        <v>12</v>
      </c>
    </row>
    <row r="233" spans="1:12" ht="38" customHeight="1">
      <c r="A233" s="63" t="s">
        <v>85</v>
      </c>
      <c r="B233" s="63"/>
      <c r="C233" s="63"/>
      <c r="D233" s="63"/>
      <c r="E233" s="63"/>
      <c r="F233" s="63"/>
      <c r="I233" s="54">
        <v>1881</v>
      </c>
      <c r="L233" s="38">
        <v>6.4</v>
      </c>
    </row>
    <row r="234" spans="1:12" ht="38" customHeight="1">
      <c r="A234" s="63" t="s">
        <v>86</v>
      </c>
      <c r="B234" s="63"/>
      <c r="C234" s="63"/>
      <c r="D234" s="63"/>
      <c r="E234" s="63"/>
      <c r="F234" s="63"/>
      <c r="I234" s="54">
        <v>1882</v>
      </c>
      <c r="L234" s="38">
        <v>6</v>
      </c>
    </row>
    <row r="235" spans="1:12" ht="38" customHeight="1">
      <c r="A235" s="63" t="s">
        <v>252</v>
      </c>
      <c r="B235" s="63"/>
      <c r="C235" s="63"/>
      <c r="D235" s="63"/>
      <c r="E235" s="63"/>
      <c r="F235" s="63"/>
      <c r="I235" s="54">
        <v>1840</v>
      </c>
      <c r="L235" s="38">
        <v>9.4</v>
      </c>
    </row>
    <row r="236" spans="1:12" ht="38" customHeight="1">
      <c r="A236" s="63" t="s">
        <v>258</v>
      </c>
      <c r="B236" s="63"/>
      <c r="C236" s="63"/>
      <c r="D236" s="63"/>
      <c r="E236" s="63"/>
      <c r="F236" s="63"/>
      <c r="I236" s="54">
        <v>1841</v>
      </c>
      <c r="L236" s="38">
        <v>10.3</v>
      </c>
    </row>
    <row r="237" spans="1:12" ht="38" customHeight="1">
      <c r="A237" s="63" t="s">
        <v>259</v>
      </c>
      <c r="B237" s="63"/>
      <c r="C237" s="63"/>
      <c r="D237" s="63"/>
      <c r="E237" s="63"/>
      <c r="F237" s="63"/>
      <c r="I237" s="54">
        <v>1847</v>
      </c>
      <c r="L237" s="38">
        <v>9.1</v>
      </c>
    </row>
    <row r="238" spans="1:12" ht="38" customHeight="1">
      <c r="A238" s="63" t="s">
        <v>260</v>
      </c>
      <c r="B238" s="63"/>
      <c r="C238" s="63"/>
      <c r="D238" s="63"/>
      <c r="E238" s="63"/>
      <c r="F238" s="63"/>
      <c r="I238" s="54">
        <v>1844</v>
      </c>
      <c r="L238" s="38">
        <v>8.9</v>
      </c>
    </row>
    <row r="239" spans="1:12" ht="38" customHeight="1">
      <c r="A239" s="63" t="s">
        <v>261</v>
      </c>
      <c r="B239" s="63"/>
      <c r="C239" s="63"/>
      <c r="D239" s="63"/>
      <c r="E239" s="63"/>
      <c r="F239" s="63"/>
      <c r="I239" s="54">
        <v>1843</v>
      </c>
      <c r="L239" s="38">
        <v>6.3</v>
      </c>
    </row>
    <row r="240" spans="1:12" ht="38" customHeight="1">
      <c r="A240" s="63" t="s">
        <v>262</v>
      </c>
      <c r="B240" s="63"/>
      <c r="C240" s="63"/>
      <c r="D240" s="63"/>
      <c r="E240" s="63"/>
      <c r="F240" s="63"/>
      <c r="I240" s="54">
        <v>1842</v>
      </c>
      <c r="L240" s="38">
        <v>4.9000000000000004</v>
      </c>
    </row>
    <row r="241" spans="1:12" ht="38" customHeight="1">
      <c r="A241" s="63" t="s">
        <v>187</v>
      </c>
      <c r="B241" s="63"/>
      <c r="C241" s="63"/>
      <c r="D241" s="63"/>
      <c r="E241" s="63"/>
      <c r="F241" s="63"/>
      <c r="I241" s="54">
        <v>1845</v>
      </c>
      <c r="L241" s="38">
        <v>21.4</v>
      </c>
    </row>
    <row r="242" spans="1:12" ht="38" customHeight="1">
      <c r="A242" s="63" t="s">
        <v>188</v>
      </c>
      <c r="B242" s="63"/>
      <c r="C242" s="63"/>
      <c r="D242" s="63"/>
      <c r="E242" s="63"/>
      <c r="F242" s="63"/>
      <c r="I242" s="54">
        <v>1849</v>
      </c>
      <c r="L242" s="38">
        <v>17</v>
      </c>
    </row>
    <row r="243" spans="1:12" ht="38" customHeight="1">
      <c r="A243" s="1" t="s">
        <v>190</v>
      </c>
      <c r="I243" s="54"/>
      <c r="L243" s="38">
        <v>0.4</v>
      </c>
    </row>
    <row r="244" spans="1:12" ht="38" customHeight="1">
      <c r="A244" s="1" t="s">
        <v>343</v>
      </c>
      <c r="I244" s="54"/>
      <c r="L244" s="38">
        <v>0.4</v>
      </c>
    </row>
    <row r="245" spans="1:12" ht="38" customHeight="1">
      <c r="A245" s="1" t="s">
        <v>344</v>
      </c>
      <c r="I245" s="54"/>
      <c r="L245" s="38">
        <v>0.5</v>
      </c>
    </row>
    <row r="246" spans="1:12" ht="38" customHeight="1">
      <c r="A246" s="1" t="s">
        <v>345</v>
      </c>
      <c r="I246" s="54"/>
      <c r="L246" s="38">
        <v>0.5</v>
      </c>
    </row>
    <row r="247" spans="1:12" ht="38" customHeight="1">
      <c r="A247" s="1" t="s">
        <v>346</v>
      </c>
      <c r="I247" s="54"/>
      <c r="L247" s="38">
        <v>0.4</v>
      </c>
    </row>
    <row r="248" spans="1:12" ht="38" customHeight="1">
      <c r="A248" s="1" t="s">
        <v>263</v>
      </c>
      <c r="I248" s="54"/>
      <c r="L248" s="38">
        <v>10.7</v>
      </c>
    </row>
    <row r="249" spans="1:12" ht="38" customHeight="1">
      <c r="A249" s="1" t="s">
        <v>264</v>
      </c>
      <c r="I249" s="54"/>
      <c r="L249" s="38">
        <v>9.1</v>
      </c>
    </row>
    <row r="250" spans="1:12" ht="38" customHeight="1">
      <c r="A250" s="1" t="s">
        <v>267</v>
      </c>
      <c r="I250" s="54"/>
      <c r="L250" s="38">
        <v>7.5</v>
      </c>
    </row>
    <row r="251" spans="1:12" ht="38" customHeight="1">
      <c r="A251" s="1" t="s">
        <v>268</v>
      </c>
      <c r="I251" s="54"/>
      <c r="L251" s="38">
        <v>5.9</v>
      </c>
    </row>
    <row r="252" spans="1:12" ht="38" customHeight="1">
      <c r="A252" s="1" t="s">
        <v>269</v>
      </c>
      <c r="I252" s="54"/>
      <c r="L252" s="38">
        <v>5</v>
      </c>
    </row>
    <row r="253" spans="1:12" ht="38" customHeight="1">
      <c r="A253" s="1" t="s">
        <v>270</v>
      </c>
      <c r="I253" s="54"/>
      <c r="L253" s="38">
        <v>4.3</v>
      </c>
    </row>
    <row r="254" spans="1:12" ht="38" customHeight="1">
      <c r="A254" s="1" t="s">
        <v>271</v>
      </c>
      <c r="I254" s="54"/>
      <c r="L254" s="38">
        <v>3.5</v>
      </c>
    </row>
    <row r="255" spans="1:12" ht="38" customHeight="1">
      <c r="A255" s="1" t="s">
        <v>272</v>
      </c>
      <c r="I255" s="54"/>
      <c r="L255" s="38">
        <v>0.7</v>
      </c>
    </row>
    <row r="256" spans="1:12" ht="38" customHeight="1">
      <c r="A256" s="1" t="s">
        <v>273</v>
      </c>
      <c r="I256" s="54"/>
      <c r="L256" s="38">
        <v>0.8</v>
      </c>
    </row>
    <row r="257" spans="1:12" ht="38" customHeight="1">
      <c r="A257" s="1" t="s">
        <v>274</v>
      </c>
      <c r="I257" s="54"/>
      <c r="L257" s="38">
        <v>0.8</v>
      </c>
    </row>
    <row r="258" spans="1:12" ht="38" customHeight="1">
      <c r="A258" s="1" t="s">
        <v>275</v>
      </c>
      <c r="I258" s="54"/>
      <c r="L258" s="38">
        <v>5.5</v>
      </c>
    </row>
    <row r="259" spans="1:12" ht="38" customHeight="1">
      <c r="A259" s="1" t="s">
        <v>276</v>
      </c>
      <c r="I259" s="54"/>
      <c r="L259" s="38">
        <v>7.7</v>
      </c>
    </row>
    <row r="260" spans="1:12" ht="38" customHeight="1">
      <c r="A260" s="1" t="s">
        <v>277</v>
      </c>
      <c r="I260" s="54"/>
      <c r="L260" s="38">
        <v>16.7</v>
      </c>
    </row>
    <row r="261" spans="1:12" ht="38" customHeight="1">
      <c r="A261" s="1" t="s">
        <v>278</v>
      </c>
      <c r="I261" s="54"/>
      <c r="L261" s="38">
        <v>20.399999999999999</v>
      </c>
    </row>
    <row r="262" spans="1:12" ht="38" customHeight="1">
      <c r="A262" s="1" t="s">
        <v>279</v>
      </c>
      <c r="I262" s="54"/>
      <c r="L262" s="38">
        <v>25.6</v>
      </c>
    </row>
    <row r="263" spans="1:12" ht="38" customHeight="1">
      <c r="A263" s="1" t="s">
        <v>280</v>
      </c>
      <c r="I263" s="54"/>
      <c r="L263" s="38">
        <v>14.4</v>
      </c>
    </row>
    <row r="264" spans="1:12" ht="38" customHeight="1">
      <c r="A264" s="1" t="s">
        <v>281</v>
      </c>
      <c r="I264" s="54"/>
      <c r="L264" s="38">
        <v>28</v>
      </c>
    </row>
    <row r="265" spans="1:12" ht="38" customHeight="1">
      <c r="A265" s="1" t="s">
        <v>120</v>
      </c>
      <c r="I265" s="54"/>
      <c r="L265" s="38">
        <v>7</v>
      </c>
    </row>
    <row r="266" spans="1:12" ht="38" customHeight="1">
      <c r="A266" s="1" t="s">
        <v>121</v>
      </c>
      <c r="I266" s="54"/>
      <c r="L266" s="38">
        <v>8.4</v>
      </c>
    </row>
    <row r="267" spans="1:12" ht="38" customHeight="1">
      <c r="A267" s="1" t="s">
        <v>122</v>
      </c>
      <c r="I267" s="54"/>
      <c r="L267" s="38">
        <v>10</v>
      </c>
    </row>
    <row r="268" spans="1:12" ht="38" customHeight="1">
      <c r="A268" s="1" t="s">
        <v>282</v>
      </c>
      <c r="I268" s="54"/>
      <c r="L268" s="38">
        <v>6.8</v>
      </c>
    </row>
    <row r="269" spans="1:12" ht="38" customHeight="1">
      <c r="A269" s="1" t="s">
        <v>248</v>
      </c>
      <c r="I269" s="54"/>
      <c r="L269" s="38">
        <v>9.6999999999999993</v>
      </c>
    </row>
    <row r="270" spans="1:12" ht="38" customHeight="1">
      <c r="A270" s="1" t="s">
        <v>249</v>
      </c>
      <c r="I270" s="54"/>
      <c r="L270" s="38">
        <v>11.8</v>
      </c>
    </row>
    <row r="271" spans="1:12" ht="38" customHeight="1">
      <c r="A271" s="1" t="s">
        <v>250</v>
      </c>
      <c r="I271" s="54"/>
      <c r="L271" s="38">
        <v>13.5</v>
      </c>
    </row>
    <row r="272" spans="1:12" ht="38" customHeight="1">
      <c r="A272" s="1" t="s">
        <v>283</v>
      </c>
      <c r="I272" s="54"/>
      <c r="L272" s="38">
        <v>5.5</v>
      </c>
    </row>
    <row r="273" spans="1:12" ht="38" customHeight="1">
      <c r="A273" s="1" t="s">
        <v>284</v>
      </c>
      <c r="I273" s="54"/>
      <c r="L273" s="38">
        <v>802</v>
      </c>
    </row>
    <row r="274" spans="1:12" ht="38" customHeight="1">
      <c r="A274" s="1" t="s">
        <v>146</v>
      </c>
      <c r="I274" s="54"/>
      <c r="L274" s="38">
        <v>2.1</v>
      </c>
    </row>
    <row r="275" spans="1:12" ht="38" customHeight="1">
      <c r="A275" s="1" t="s">
        <v>147</v>
      </c>
      <c r="I275" s="54"/>
      <c r="L275" s="38">
        <v>4.5999999999999996</v>
      </c>
    </row>
    <row r="276" spans="1:12" ht="38" customHeight="1">
      <c r="A276" s="1" t="s">
        <v>148</v>
      </c>
      <c r="I276" s="54"/>
      <c r="L276" s="38">
        <v>5.7</v>
      </c>
    </row>
    <row r="277" spans="1:12" ht="38" customHeight="1">
      <c r="A277" s="1" t="s">
        <v>149</v>
      </c>
      <c r="I277" s="54"/>
      <c r="L277" s="38">
        <v>7.5</v>
      </c>
    </row>
    <row r="278" spans="1:12" ht="38" customHeight="1">
      <c r="A278" s="1" t="s">
        <v>150</v>
      </c>
      <c r="I278" s="54"/>
      <c r="L278" s="38">
        <v>9.1</v>
      </c>
    </row>
    <row r="279" spans="1:12" ht="38" customHeight="1">
      <c r="A279" s="1" t="s">
        <v>151</v>
      </c>
      <c r="I279" s="54"/>
      <c r="L279" s="38">
        <v>19</v>
      </c>
    </row>
    <row r="280" spans="1:12" ht="38" customHeight="1">
      <c r="A280" s="1" t="s">
        <v>152</v>
      </c>
      <c r="I280" s="54"/>
      <c r="L280" s="38">
        <v>16.8</v>
      </c>
    </row>
    <row r="281" spans="1:12" ht="38" customHeight="1">
      <c r="A281" s="1" t="s">
        <v>153</v>
      </c>
      <c r="I281" s="54"/>
      <c r="L281" s="38">
        <v>30</v>
      </c>
    </row>
    <row r="282" spans="1:12" ht="38" customHeight="1">
      <c r="A282" s="1" t="s">
        <v>154</v>
      </c>
      <c r="I282" s="54"/>
      <c r="L282" s="38">
        <v>16</v>
      </c>
    </row>
    <row r="283" spans="1:12" ht="38" customHeight="1">
      <c r="A283" s="1" t="s">
        <v>155</v>
      </c>
      <c r="I283" s="54"/>
      <c r="L283" s="38">
        <v>11</v>
      </c>
    </row>
    <row r="284" spans="1:12" ht="38" customHeight="1">
      <c r="A284" s="1" t="s">
        <v>156</v>
      </c>
      <c r="I284" s="54"/>
      <c r="L284" s="38">
        <v>4.5</v>
      </c>
    </row>
    <row r="285" spans="1:12" ht="38" customHeight="1">
      <c r="A285" s="1" t="s">
        <v>157</v>
      </c>
      <c r="I285" s="54"/>
      <c r="L285" s="38">
        <v>4</v>
      </c>
    </row>
    <row r="286" spans="1:12" ht="38" customHeight="1">
      <c r="A286" s="1" t="s">
        <v>354</v>
      </c>
      <c r="I286" s="54"/>
      <c r="L286" s="38">
        <v>12.7</v>
      </c>
    </row>
    <row r="287" spans="1:12" ht="38" customHeight="1">
      <c r="A287" s="1" t="s">
        <v>360</v>
      </c>
      <c r="I287" s="54"/>
      <c r="L287" s="38">
        <v>13.5</v>
      </c>
    </row>
    <row r="288" spans="1:12" ht="38" customHeight="1">
      <c r="A288" s="1" t="s">
        <v>361</v>
      </c>
      <c r="I288" s="54"/>
      <c r="L288" s="38">
        <v>12.7</v>
      </c>
    </row>
    <row r="289" spans="1:12" ht="38" customHeight="1">
      <c r="A289" s="1" t="s">
        <v>356</v>
      </c>
      <c r="I289" s="54"/>
      <c r="L289" s="38">
        <v>11.5</v>
      </c>
    </row>
    <row r="290" spans="1:12" ht="38" customHeight="1">
      <c r="A290" s="1" t="s">
        <v>358</v>
      </c>
      <c r="I290" s="54"/>
      <c r="L290" s="38">
        <v>9.5</v>
      </c>
    </row>
    <row r="291" spans="1:12" ht="38" customHeight="1">
      <c r="A291" s="1" t="s">
        <v>359</v>
      </c>
      <c r="I291" s="54"/>
      <c r="L291" s="38">
        <v>7.7</v>
      </c>
    </row>
    <row r="292" spans="1:12" ht="38" customHeight="1">
      <c r="A292" s="1" t="s">
        <v>362</v>
      </c>
      <c r="I292" s="54"/>
      <c r="L292" s="38">
        <v>0.7</v>
      </c>
    </row>
    <row r="293" spans="1:12" ht="38" customHeight="1">
      <c r="A293" s="1" t="s">
        <v>364</v>
      </c>
      <c r="I293" s="54"/>
      <c r="L293" s="38">
        <v>0.7</v>
      </c>
    </row>
    <row r="294" spans="1:12" ht="38" customHeight="1">
      <c r="A294" s="1" t="s">
        <v>374</v>
      </c>
      <c r="D294" s="1" t="s">
        <v>370</v>
      </c>
      <c r="I294" s="54" t="s">
        <v>376</v>
      </c>
      <c r="L294" s="40">
        <v>0.75</v>
      </c>
    </row>
    <row r="295" spans="1:12" ht="38" customHeight="1">
      <c r="A295" s="1" t="s">
        <v>366</v>
      </c>
      <c r="D295" s="1" t="s">
        <v>371</v>
      </c>
      <c r="I295" s="54" t="s">
        <v>375</v>
      </c>
      <c r="L295" s="40">
        <v>0.74</v>
      </c>
    </row>
    <row r="296" spans="1:12" ht="38" customHeight="1">
      <c r="A296" s="1" t="s">
        <v>368</v>
      </c>
      <c r="D296" s="1" t="s">
        <v>372</v>
      </c>
      <c r="I296" s="54" t="s">
        <v>376</v>
      </c>
      <c r="L296" s="40">
        <v>0.72</v>
      </c>
    </row>
    <row r="297" spans="1:12" ht="38" customHeight="1">
      <c r="A297" s="1" t="s">
        <v>369</v>
      </c>
      <c r="D297" s="1" t="s">
        <v>373</v>
      </c>
      <c r="I297" s="54" t="s">
        <v>375</v>
      </c>
      <c r="L297" s="40">
        <v>0.7</v>
      </c>
    </row>
    <row r="298" spans="1:12" ht="38" customHeight="1">
      <c r="A298" s="1"/>
      <c r="I298" s="54"/>
      <c r="L298" s="38"/>
    </row>
    <row r="299" spans="1:12" ht="38" customHeight="1">
      <c r="A299" s="1" t="s">
        <v>18</v>
      </c>
      <c r="D299" s="1" t="s">
        <v>307</v>
      </c>
      <c r="I299" s="54"/>
      <c r="L299" s="38">
        <v>0.7</v>
      </c>
    </row>
    <row r="300" spans="1:12" ht="38" customHeight="1">
      <c r="A300" s="1" t="s">
        <v>364</v>
      </c>
      <c r="D300" s="1" t="s">
        <v>387</v>
      </c>
      <c r="I300" s="54"/>
      <c r="L300" s="38">
        <v>0.7</v>
      </c>
    </row>
    <row r="301" spans="1:12" ht="38" customHeight="1">
      <c r="A301" s="1" t="s">
        <v>382</v>
      </c>
      <c r="D301" s="1" t="s">
        <v>133</v>
      </c>
      <c r="I301" s="54"/>
      <c r="L301" s="37">
        <v>1</v>
      </c>
    </row>
    <row r="302" spans="1:12" ht="38" customHeight="1">
      <c r="A302" s="1" t="s">
        <v>383</v>
      </c>
      <c r="D302" s="1" t="s">
        <v>388</v>
      </c>
      <c r="I302" s="54"/>
      <c r="L302" s="1">
        <v>1.1000000000000001</v>
      </c>
    </row>
    <row r="303" spans="1:12" ht="38" customHeight="1">
      <c r="A303" s="1" t="s">
        <v>384</v>
      </c>
      <c r="D303" s="1" t="s">
        <v>389</v>
      </c>
      <c r="I303" s="54"/>
      <c r="L303" s="1">
        <v>1.7</v>
      </c>
    </row>
    <row r="304" spans="1:12" ht="38" customHeight="1">
      <c r="A304" s="1" t="s">
        <v>385</v>
      </c>
      <c r="D304" s="1" t="s">
        <v>390</v>
      </c>
      <c r="I304" s="54"/>
      <c r="L304" s="1">
        <v>1.9</v>
      </c>
    </row>
    <row r="305" spans="1:12" ht="38" customHeight="1">
      <c r="A305" s="1" t="s">
        <v>386</v>
      </c>
      <c r="D305" s="1" t="s">
        <v>391</v>
      </c>
      <c r="I305" s="54"/>
      <c r="L305" s="37">
        <v>2</v>
      </c>
    </row>
    <row r="306" spans="1:12" ht="38" customHeight="1">
      <c r="A306" s="1"/>
      <c r="I306" s="54"/>
    </row>
    <row r="307" spans="1:12" ht="38" customHeight="1">
      <c r="A307" s="1"/>
      <c r="I307" s="54"/>
    </row>
    <row r="308" spans="1:12" ht="38" customHeight="1">
      <c r="A308" s="1"/>
      <c r="I308" s="54"/>
    </row>
    <row r="309" spans="1:12" ht="38" customHeight="1">
      <c r="A309" s="1"/>
      <c r="I309" s="54"/>
    </row>
    <row r="310" spans="1:12" ht="38" customHeight="1">
      <c r="A310" s="1"/>
      <c r="I310" s="54"/>
    </row>
    <row r="311" spans="1:12" ht="38" customHeight="1">
      <c r="A311" s="1"/>
      <c r="I311" s="54"/>
    </row>
    <row r="312" spans="1:12" ht="38" customHeight="1">
      <c r="A312" s="1"/>
      <c r="I312" s="54"/>
    </row>
    <row r="313" spans="1:12" ht="38" customHeight="1">
      <c r="A313" s="1"/>
      <c r="I313" s="54"/>
    </row>
    <row r="314" spans="1:12" ht="38" customHeight="1">
      <c r="I314" s="54"/>
    </row>
    <row r="315" spans="1:12" ht="38" customHeight="1">
      <c r="I315" s="54"/>
    </row>
    <row r="316" spans="1:12" ht="38" customHeight="1">
      <c r="I316" s="54"/>
    </row>
    <row r="317" spans="1:12" ht="32" customHeight="1">
      <c r="I317" s="54"/>
    </row>
    <row r="318" spans="1:12" ht="32" customHeight="1"/>
    <row r="319" spans="1:12" ht="32" customHeight="1"/>
  </sheetData>
  <sheetProtection algorithmName="SHA-512" hashValue="/Gps8ypXc4TsajyrdZPvsCpKxX/5QfmxGvPpZt5b4cwy4u4s1GWCAi89P28gzjn6oa/MJiyEdBCxnBdeYOBhFQ==" saltValue="5mV8JtMzkBi8i4U5gfjdfg==" spinCount="100000" sheet="1" objects="1" scenarios="1" selectLockedCells="1"/>
  <dataConsolidate/>
  <mergeCells count="89">
    <mergeCell ref="AD81:AD85"/>
    <mergeCell ref="H70:I70"/>
    <mergeCell ref="D60:E60"/>
    <mergeCell ref="D64:E64"/>
    <mergeCell ref="AB80:AC80"/>
    <mergeCell ref="X81:Y81"/>
    <mergeCell ref="X82:Y82"/>
    <mergeCell ref="X83:Y83"/>
    <mergeCell ref="S3:T3"/>
    <mergeCell ref="U3:X3"/>
    <mergeCell ref="F9:F10"/>
    <mergeCell ref="F54:I54"/>
    <mergeCell ref="D57:E57"/>
    <mergeCell ref="AA1:AE1"/>
    <mergeCell ref="A1:Z1"/>
    <mergeCell ref="L80:M80"/>
    <mergeCell ref="AB5:AE5"/>
    <mergeCell ref="AB6:AE6"/>
    <mergeCell ref="D27:G27"/>
    <mergeCell ref="D18:G18"/>
    <mergeCell ref="D19:G19"/>
    <mergeCell ref="D20:G20"/>
    <mergeCell ref="D21:G21"/>
    <mergeCell ref="D22:G22"/>
    <mergeCell ref="D23:G23"/>
    <mergeCell ref="D24:G24"/>
    <mergeCell ref="D25:G25"/>
    <mergeCell ref="D26:G26"/>
    <mergeCell ref="AA3:AE3"/>
    <mergeCell ref="I9:I10"/>
    <mergeCell ref="Y9:Z9"/>
    <mergeCell ref="Z10:AD10"/>
    <mergeCell ref="A2:C2"/>
    <mergeCell ref="AD2:AE2"/>
    <mergeCell ref="F3:G3"/>
    <mergeCell ref="H3:I3"/>
    <mergeCell ref="K3:L3"/>
    <mergeCell ref="M3:R3"/>
    <mergeCell ref="W7:Y8"/>
    <mergeCell ref="C7:T8"/>
    <mergeCell ref="N5:X6"/>
    <mergeCell ref="G9:G10"/>
    <mergeCell ref="AB7:AE7"/>
    <mergeCell ref="AB8:AE8"/>
    <mergeCell ref="C9:D10"/>
    <mergeCell ref="C5:K6"/>
    <mergeCell ref="H9:H10"/>
    <mergeCell ref="E9:E10"/>
    <mergeCell ref="J9:J10"/>
    <mergeCell ref="K9:K10"/>
    <mergeCell ref="M9:M10"/>
    <mergeCell ref="L9:L10"/>
    <mergeCell ref="M12:N12"/>
    <mergeCell ref="AC9:AD9"/>
    <mergeCell ref="AA12:AB12"/>
    <mergeCell ref="K12:L12"/>
    <mergeCell ref="P9:T10"/>
    <mergeCell ref="AA81:AC85"/>
    <mergeCell ref="B75:C75"/>
    <mergeCell ref="T13:Y13"/>
    <mergeCell ref="T14:Y14"/>
    <mergeCell ref="T15:Y15"/>
    <mergeCell ref="D65:F65"/>
    <mergeCell ref="D66:F66"/>
    <mergeCell ref="D67:F67"/>
    <mergeCell ref="H72:I72"/>
    <mergeCell ref="H73:I73"/>
    <mergeCell ref="D61:E61"/>
    <mergeCell ref="D59:E59"/>
    <mergeCell ref="D43:F43"/>
    <mergeCell ref="D44:F44"/>
    <mergeCell ref="D45:F45"/>
    <mergeCell ref="T81:V81"/>
    <mergeCell ref="D46:F46"/>
    <mergeCell ref="D68:F68"/>
    <mergeCell ref="D75:E75"/>
    <mergeCell ref="H69:I69"/>
    <mergeCell ref="X85:Y85"/>
    <mergeCell ref="S81:S86"/>
    <mergeCell ref="H74:I74"/>
    <mergeCell ref="H71:I71"/>
    <mergeCell ref="D79:E79"/>
    <mergeCell ref="D76:E76"/>
    <mergeCell ref="D77:E77"/>
    <mergeCell ref="D78:E78"/>
    <mergeCell ref="X84:Y84"/>
    <mergeCell ref="D54:E54"/>
    <mergeCell ref="D55:E55"/>
    <mergeCell ref="F55:I55"/>
  </mergeCells>
  <phoneticPr fontId="20"/>
  <dataValidations count="35">
    <dataValidation type="list" allowBlank="1" showInputMessage="1" showErrorMessage="1" sqref="L9" xr:uid="{00000000-0002-0000-0000-000003000000}">
      <formula1>"00,05,10,15,20,25,30,35,40,45,50,55"</formula1>
    </dataValidation>
    <dataValidation type="list" allowBlank="1" showInputMessage="1" showErrorMessage="1" sqref="J9" xr:uid="{00000000-0002-0000-0000-000004000000}">
      <formula1>"8,9,10,11,12,13,14,15,16,17,18,19,20,21,22,23,0,1,2,3,4,5,6,7,"</formula1>
    </dataValidation>
    <dataValidation type="list" allowBlank="1" showInputMessage="1" showErrorMessage="1" sqref="H9" xr:uid="{00000000-0002-0000-0000-000005000000}">
      <formula1>"月,火,水,木,金,土,日,-"</formula1>
    </dataValidation>
    <dataValidation type="list" allowBlank="1" showInputMessage="1" showErrorMessage="1" sqref="F9" xr:uid="{00000000-0002-0000-0000-000006000000}">
      <formula1>"1,2,3,4,5,6,7,8,9,10,11,12,13,14,15,16,17,18,19,20,21,22,23,24,25,26,27,28,29,30,31,-"</formula1>
    </dataValidation>
    <dataValidation type="list" allowBlank="1" showInputMessage="1" showErrorMessage="1" sqref="C9:D10" xr:uid="{00000000-0002-0000-0000-000007000000}">
      <formula1>"1,2,3,4,5,6,7,8,9,10,11,12,-"</formula1>
    </dataValidation>
    <dataValidation type="list" allowBlank="1" showInputMessage="1" showErrorMessage="1" sqref="D57" xr:uid="{00000000-0002-0000-0000-00000A000000}">
      <formula1>"K-30,K-35"</formula1>
    </dataValidation>
    <dataValidation type="list" allowBlank="1" showInputMessage="1" showErrorMessage="1" sqref="D59" xr:uid="{00000000-0002-0000-0000-00000B000000}">
      <formula1>"KKR-18,KKR-15,KKR-12"</formula1>
    </dataValidation>
    <dataValidation type="list" allowBlank="1" showInputMessage="1" showErrorMessage="1" sqref="D64:E64" xr:uid="{00000000-0002-0000-0000-000011000000}">
      <formula1>"ES,ESC"</formula1>
    </dataValidation>
    <dataValidation type="list" allowBlank="1" showInputMessage="1" showErrorMessage="1" sqref="D28" xr:uid="{00000000-0002-0000-0000-000012000000}">
      <formula1>"A-20B,CP-20,PNR-3"</formula1>
    </dataValidation>
    <dataValidation type="list" allowBlank="1" showInputMessage="1" showErrorMessage="1" sqref="D54" xr:uid="{00000000-0002-0000-0000-000013000000}">
      <formula1>"A-752,H-600"</formula1>
    </dataValidation>
    <dataValidation type="list" allowBlank="1" showInputMessage="1" showErrorMessage="1" sqref="D43:D46" xr:uid="{00000000-0002-0000-0000-000014000000}">
      <formula1>$A$133:$A$136</formula1>
    </dataValidation>
    <dataValidation type="list" allowBlank="1" showInputMessage="1" showErrorMessage="1" sqref="D75:D79" xr:uid="{00000000-0002-0000-0000-000015000000}">
      <formula1>$A$149:$A$153</formula1>
    </dataValidation>
    <dataValidation type="list" allowBlank="1" showInputMessage="1" showErrorMessage="1" sqref="D60:E61" xr:uid="{00000000-0002-0000-0000-00001C000000}">
      <formula1>$A$169:$A$174</formula1>
    </dataValidation>
    <dataValidation type="list" allowBlank="1" showInputMessage="1" showErrorMessage="1" sqref="D55:E55" xr:uid="{00000000-0002-0000-0000-00001D000000}">
      <formula1>"A-752,H-600,WJ-400"</formula1>
    </dataValidation>
    <dataValidation type="list" allowBlank="1" showInputMessage="1" showErrorMessage="1" sqref="D18:D19 H18:H19" xr:uid="{00000000-0002-0000-0000-000022000000}">
      <formula1>$A$107:$A$115</formula1>
    </dataValidation>
    <dataValidation type="list" allowBlank="1" showInputMessage="1" showErrorMessage="1" sqref="D20:D21 H20:H21" xr:uid="{00000000-0002-0000-0000-000023000000}">
      <formula1>$A$116:$A$120</formula1>
    </dataValidation>
    <dataValidation type="list" allowBlank="1" showInputMessage="1" showErrorMessage="1" sqref="D22 H22" xr:uid="{00000000-0002-0000-0000-000024000000}">
      <formula1>$A$121:$A$122</formula1>
    </dataValidation>
    <dataValidation type="list" allowBlank="1" showInputMessage="1" showErrorMessage="1" sqref="D25 H25" xr:uid="{00000000-0002-0000-0000-000025000000}">
      <formula1>$A$131:$A$132</formula1>
    </dataValidation>
    <dataValidation type="list" allowBlank="1" showInputMessage="1" showErrorMessage="1" sqref="D26 H26" xr:uid="{00000000-0002-0000-0000-000026000000}">
      <formula1>$A$127:$A$130</formula1>
    </dataValidation>
    <dataValidation type="list" allowBlank="1" showInputMessage="1" showErrorMessage="1" sqref="D34:D37" xr:uid="{00000000-0002-0000-0000-000027000000}">
      <formula1>$A$286:$A$291</formula1>
    </dataValidation>
    <dataValidation type="list" allowBlank="1" showInputMessage="1" showErrorMessage="1" sqref="D65:D68" xr:uid="{00000000-0002-0000-0000-000028000000}">
      <formula1>$A$299:$A$305</formula1>
    </dataValidation>
    <dataValidation type="list" allowBlank="1" showInputMessage="1" showErrorMessage="1" sqref="D27" xr:uid="{00000000-0002-0000-0000-000029000000}">
      <formula1>$A$107:$A$132</formula1>
    </dataValidation>
    <dataValidation type="list" allowBlank="1" showInputMessage="1" showErrorMessage="1" sqref="D23:D24 H23:H24" xr:uid="{00000000-0002-0000-0000-00002A000000}">
      <formula1>$A$123:$A$126</formula1>
    </dataValidation>
    <dataValidation type="list" allowBlank="1" showInputMessage="1" showErrorMessage="1" sqref="U44" xr:uid="{00000000-0002-0000-0000-00002C000000}">
      <formula1>$A$294:$A$295</formula1>
    </dataValidation>
    <dataValidation type="list" allowBlank="1" showInputMessage="1" showErrorMessage="1" sqref="U45" xr:uid="{00000000-0002-0000-0000-00002D000000}">
      <formula1>$A$296:$A$298</formula1>
    </dataValidation>
    <dataValidation type="list" allowBlank="1" showInputMessage="1" showErrorMessage="1" sqref="P9:T10" xr:uid="{00000000-0002-0000-0000-00002E000000}">
      <formula1>"KKL手配車両,現場手配車両"</formula1>
    </dataValidation>
    <dataValidation type="list" allowBlank="1" showInputMessage="1" showErrorMessage="1" sqref="D52:D53" xr:uid="{00000000-0002-0000-0000-000030000000}">
      <formula1>$A$137:$A$148</formula1>
    </dataValidation>
    <dataValidation type="list" allowBlank="1" showInputMessage="1" showErrorMessage="1" sqref="W9" xr:uid="{D4C00A36-E29E-1D47-9102-278E6DD1208C}">
      <formula1>"-,2,4,7,11,15"</formula1>
    </dataValidation>
    <dataValidation type="list" allowBlank="1" showInputMessage="1" showErrorMessage="1" sqref="Y9:Z9" xr:uid="{14FE350D-AB17-2E45-BF6C-C6F446511434}">
      <formula1>"平,ユニック"</formula1>
    </dataValidation>
    <dataValidation type="list" allowBlank="1" showInputMessage="1" showErrorMessage="1" sqref="W10" xr:uid="{3F7F02E0-5ED5-7D48-92C5-19AE9C0B2E85}">
      <formula1>"あり,なし"</formula1>
    </dataValidation>
    <dataValidation type="list" allowBlank="1" showInputMessage="1" showErrorMessage="1" sqref="Y3" xr:uid="{AE985D3D-AE08-EB48-B516-994AC1614B61}">
      <formula1>"FAX,メール"</formula1>
    </dataValidation>
    <dataValidation type="list" allowBlank="1" showInputMessage="1" showErrorMessage="1" sqref="T13:T15" xr:uid="{00000000-0002-0000-0000-000016000000}">
      <formula1>$A$154:$A$168</formula1>
    </dataValidation>
    <dataValidation type="list" allowBlank="1" showInputMessage="1" showErrorMessage="1" sqref="X16:X18" xr:uid="{00000000-0002-0000-0000-000009000000}">
      <formula1>"1219,914,762,610,410,-"</formula1>
    </dataValidation>
    <dataValidation type="list" allowBlank="1" showInputMessage="1" showErrorMessage="1" sqref="T48:T75" xr:uid="{00000000-0002-0000-0000-00002B000000}">
      <formula1>$A$214:$A$285</formula1>
    </dataValidation>
    <dataValidation showDropDown="1" showInputMessage="1" showErrorMessage="1" sqref="AA1:AE1" xr:uid="{95C2298F-41C2-D344-8D78-3AB8096C35C0}"/>
  </dataValidations>
  <printOptions horizontalCentered="1"/>
  <pageMargins left="0.39370078740157483" right="0.39370078740157483" top="0.59055118110236227" bottom="0.39370078740157483" header="0" footer="0"/>
  <pageSetup paperSize="9" scale="47" orientation="portrait" horizontalDpi="300" verticalDpi="300" r:id="rId1"/>
  <colBreaks count="1" manualBreakCount="1">
    <brk id="3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枠組足場</vt:lpstr>
      <vt:lpstr>枠組足場!Print_Area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恭二</dc:creator>
  <cp:lastModifiedBy>恭二 後藤</cp:lastModifiedBy>
  <cp:lastPrinted>2024-07-04T07:15:38Z</cp:lastPrinted>
  <dcterms:created xsi:type="dcterms:W3CDTF">2006-11-20T04:21:45Z</dcterms:created>
  <dcterms:modified xsi:type="dcterms:W3CDTF">2024-07-11T07:44:15Z</dcterms:modified>
</cp:coreProperties>
</file>